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650"/>
  </bookViews>
  <sheets>
    <sheet name="附件1 总表" sheetId="5" r:id="rId1"/>
    <sheet name="附件2-1 家庭奖励" sheetId="12" r:id="rId2"/>
    <sheet name="附件2-2 特别扶助总表" sheetId="13" r:id="rId3"/>
    <sheet name="附件2-2-1 独生子女伤残家庭" sheetId="3" r:id="rId4"/>
    <sheet name="附件2-2-2 独生子女死亡家庭" sheetId="11" r:id="rId5"/>
    <sheet name="附件2-2-3 其他家庭" sheetId="4" r:id="rId6"/>
  </sheets>
  <definedNames>
    <definedName name="_xlnm.Print_Area" localSheetId="3">'附件2-2-1 独生子女伤残家庭'!$A:$E</definedName>
    <definedName name="_xlnm.Print_Area" localSheetId="4">'附件2-2-2 独生子女死亡家庭'!$A:$E</definedName>
    <definedName name="_xlnm.Print_Area" localSheetId="1">'附件2-1 家庭奖励'!$A:$E</definedName>
    <definedName name="_xlnm.Print_Area" localSheetId="5">'附件2-2-3 其他家庭'!$A$1:$M$11</definedName>
    <definedName name="_xlnm.Print_Area" localSheetId="0">'附件1 总表'!$A:$F</definedName>
    <definedName name="_xlnm.Print_Titles" localSheetId="3">'附件2-2-1 独生子女伤残家庭'!$4:$5</definedName>
    <definedName name="_xlnm.Print_Titles" localSheetId="4">'附件2-2-2 独生子女死亡家庭'!$4:$5</definedName>
    <definedName name="_xlnm.Print_Titles" localSheetId="1">'附件2-1 家庭奖励'!$4:$5</definedName>
    <definedName name="_xlnm.Print_Titles" localSheetId="5">'附件2-2-3 其他家庭'!$4:$6</definedName>
    <definedName name="_xlnm.Print_Titles" localSheetId="0">'附件1 总表'!$4:$4</definedName>
    <definedName name="_xlnm.Print_Area" localSheetId="2">'附件2-2 特别扶助总表'!$A$1:$E$10</definedName>
    <definedName name="_xlnm.Print_Titles" localSheetId="2">'附件2-2 特别扶助总表'!$4:$5</definedName>
    <definedName name="_xlnm._FilterDatabase" localSheetId="0" hidden="1">'附件1 总表'!$A$5:$HW$8</definedName>
    <definedName name="_xlnm._FilterDatabase" localSheetId="1" hidden="1">'附件2-1 家庭奖励'!$4:$10</definedName>
    <definedName name="_xlnm._FilterDatabase" localSheetId="2" hidden="1">'附件2-2 特别扶助总表'!$A$5:$HV$11</definedName>
    <definedName name="_xlnm._FilterDatabase" localSheetId="3" hidden="1">'附件2-2-1 独生子女伤残家庭'!$A$4:$IQ$10</definedName>
    <definedName name="_xlnm._FilterDatabase" localSheetId="4" hidden="1">'附件2-2-2 独生子女死亡家庭'!$A$4:$IR$10</definedName>
    <definedName name="_xlnm._FilterDatabase" localSheetId="5" hidden="1">'附件2-2-3 其他家庭'!$5:$11</definedName>
  </definedNames>
  <calcPr calcId="144525" fullCalcOnLoad="1"/>
</workbook>
</file>

<file path=xl/sharedStrings.xml><?xml version="1.0" encoding="utf-8"?>
<sst xmlns="http://schemas.openxmlformats.org/spreadsheetml/2006/main" count="130" uniqueCount="64">
  <si>
    <t>附件1</t>
  </si>
  <si>
    <t>2024年中央财政计划生育转移支付资金分配表</t>
  </si>
  <si>
    <t>地区</t>
  </si>
  <si>
    <t>合计</t>
  </si>
  <si>
    <t>农村部分计划生育家庭奖励扶助制度补助资金</t>
  </si>
  <si>
    <t>计划生育家庭特别扶助制度补助资金</t>
  </si>
  <si>
    <t>功能分类科目</t>
  </si>
  <si>
    <t>政府预算经济科目</t>
  </si>
  <si>
    <t>武江区</t>
  </si>
  <si>
    <t>浈江区</t>
  </si>
  <si>
    <t>曲江区</t>
  </si>
  <si>
    <t>附件2-1</t>
  </si>
  <si>
    <t xml:space="preserve">2024年中央财政农村部分计划生育家庭奖励补助资金测算表      </t>
  </si>
  <si>
    <t>金额单位：万元</t>
  </si>
  <si>
    <t>2024年补助人数</t>
  </si>
  <si>
    <t>中央补助比例</t>
  </si>
  <si>
    <t>2023年应补助资金</t>
  </si>
  <si>
    <t>2024年提前下达
补助金额</t>
  </si>
  <si>
    <t>栏次</t>
  </si>
  <si>
    <t>1栏</t>
  </si>
  <si>
    <t>2栏</t>
  </si>
  <si>
    <t>3栏</t>
  </si>
  <si>
    <t>4栏=3栏*95%</t>
  </si>
  <si>
    <t xml:space="preserve">备注：
1.国家应补助金额计算公式为我省上报2018年度国家补助人数*0.983*奖励标准*月份数*比例,奖励标准为每人每月80元，即每年960元，比例为30%。
2.根据《国务院办公厅关于印发医疗卫生领域中央与地方财政事权和支出责任划分改革方案的通知）》(国办发〔2018〕67号），计划生育扶助保障项目参照基本公共卫生服务支出责任，中央对广东承担30%。
3.奖励人数的统计口径为我省上报给国家的数据。《广东省卫生健康委关于报送2023年全省计划生育“两项制度”对象目标人数复核确认情况的函》；
</t>
  </si>
  <si>
    <t>附件2-2</t>
  </si>
  <si>
    <t xml:space="preserve">2024年中央财政农村部分计划生育特别扶助补助资金测算表      </t>
  </si>
  <si>
    <t>单位：万元</t>
  </si>
  <si>
    <t>2024年计划生育家庭特别扶助制度应补助资金</t>
  </si>
  <si>
    <t>本次提前下达2024年补助金额</t>
  </si>
  <si>
    <t>独生子女伤残家庭</t>
  </si>
  <si>
    <t>独生子女死亡家庭</t>
  </si>
  <si>
    <t>其他家庭补助</t>
  </si>
  <si>
    <t>4栏=1栏+2栏+3栏</t>
  </si>
  <si>
    <t xml:space="preserve">       </t>
  </si>
  <si>
    <t>附件2-2-1</t>
  </si>
  <si>
    <t>2024年中央财政计划生育家庭特别扶助制度
（独生子女伤残家庭）补助资金测算表</t>
  </si>
  <si>
    <t>金额：万元</t>
  </si>
  <si>
    <t>2024年补助人群</t>
  </si>
  <si>
    <t>补助标准</t>
  </si>
  <si>
    <t>2024年应补助金额</t>
  </si>
  <si>
    <t>4栏=1栏*2栏*3栏*95%</t>
  </si>
  <si>
    <t>5520元/人/年</t>
  </si>
  <si>
    <t xml:space="preserve">注：
1.根据《财政部 国家卫生健康委员会关于提高计划生育家庭特别扶助制度扶助标准的通知》（财社〔2022〕49号），独生子女伤残家庭特别扶助金标准为每人每月460元，即每年5520元/人。
2.奖励人数的统计口径为我省上报给国家的数据。《广东省卫生健康委关于报送2023年全省计划生育“两项制度”对象目标人数复核确认情况的函》
</t>
  </si>
  <si>
    <t>附件2-2-2</t>
  </si>
  <si>
    <t>2024年中央财政计划生育家庭特别扶助制度
（独生子女死亡家庭）补助资金测算表</t>
  </si>
  <si>
    <t>7080元/人/年</t>
  </si>
  <si>
    <t>注：1.根据《财政部 国家卫生健康委员会关于提高计划生育家庭特别扶助制度扶助标准的通知》（财社〔2022〕49号），独生子女死亡家庭特别扶助金标准为每人每月590元，即每年7080元/人。
2.奖励人数的统计口径为我省上报给国家的数据。《广东省卫生健康委关于报送2023年全省计划生育“两项制度”对象目标人数复核确认情况的函》</t>
  </si>
  <si>
    <t>附件2-2-3</t>
  </si>
  <si>
    <t>2024年中央财政计划生育家庭特别扶助制度（其他家庭）资金测算表</t>
  </si>
  <si>
    <t>补助标准
（元/人年）</t>
  </si>
  <si>
    <t>2024年扶助人数</t>
  </si>
  <si>
    <t>一级</t>
  </si>
  <si>
    <t>二级</t>
  </si>
  <si>
    <t>三级</t>
  </si>
  <si>
    <t>4栏</t>
  </si>
  <si>
    <t>5栏</t>
  </si>
  <si>
    <t>6栏</t>
  </si>
  <si>
    <t>7栏</t>
  </si>
  <si>
    <t>8栏=5栏+6栏+7栏</t>
  </si>
  <si>
    <t>9栏=1栏*4栏*5栏*95%</t>
  </si>
  <si>
    <t>10栏=2栏*4栏*6栏*95%</t>
  </si>
  <si>
    <t>11栏=3栏*4栏*7栏*95%</t>
  </si>
  <si>
    <t>12栏=9栏+10栏+11栏</t>
  </si>
  <si>
    <t>备注：
1.根据《财政部 国家卫生健康委员会关于调整计划生育家庭特别扶助制度扶助标准的通知》（财社〔2018〕22号），一级计划生育手术并发症人员特别扶助金标准为每人每月520元；二级计划生育手术并发症人员特别扶助金标准为每人每月390元；三级计划生育手术并发症人员特别扶助金标准为每人每月260元。一级6240元/人年，二级4680元/人年，三级3120元/人年。                                                                                                                                                                        2.奖励人数的统计口径为我省上报给国家的数据。《广东省卫生健康委关于报送2023年全省计划生育“两项制度”对象目标人数复核确认情况的函》</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</si>
</sst>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5">
    <font>
      <sz val="12"/>
      <name val="宋体"/>
      <charset val="134"/>
    </font>
    <font>
      <b/>
      <sz val="12"/>
      <name val="宋体"/>
      <charset val="134"/>
    </font>
    <font>
      <sz val="10"/>
      <name val="宋体"/>
      <charset val="134"/>
    </font>
    <font>
      <sz val="12"/>
      <name val="黑体"/>
      <charset val="134"/>
    </font>
    <font>
      <b/>
      <sz val="20"/>
      <name val="宋体"/>
      <charset val="134"/>
    </font>
    <font>
      <b/>
      <sz val="11"/>
      <name val="宋体"/>
      <charset val="134"/>
    </font>
    <font>
      <b/>
      <sz val="11"/>
      <color indexed="8"/>
      <name val="宋体"/>
      <charset val="134"/>
    </font>
    <font>
      <sz val="11"/>
      <name val="宋体"/>
      <charset val="134"/>
    </font>
    <font>
      <sz val="11"/>
      <color indexed="8"/>
      <name val="宋体"/>
      <charset val="134"/>
    </font>
    <font>
      <b/>
      <sz val="12"/>
      <color indexed="8"/>
      <name val="宋体"/>
      <charset val="134"/>
    </font>
    <font>
      <sz val="10"/>
      <color indexed="8"/>
      <name val="宋体"/>
      <charset val="134"/>
    </font>
    <font>
      <b/>
      <sz val="18"/>
      <name val="宋体"/>
      <charset val="134"/>
    </font>
    <font>
      <b/>
      <sz val="14"/>
      <name val="宋体"/>
      <charset val="134"/>
    </font>
    <font>
      <b/>
      <sz val="16"/>
      <name val="宋体"/>
      <charset val="134"/>
    </font>
    <font>
      <b/>
      <sz val="11"/>
      <name val="宋体"/>
      <charset val="134"/>
      <scheme val="minor"/>
    </font>
    <font>
      <sz val="11"/>
      <name val="宋体"/>
      <charset val="134"/>
      <scheme val="minor"/>
    </font>
    <font>
      <sz val="12"/>
      <name val="方正黑体_GBK"/>
      <charset val="134"/>
    </font>
    <font>
      <sz val="11"/>
      <color indexed="9"/>
      <name val="宋体"/>
      <charset val="134"/>
    </font>
    <font>
      <sz val="11"/>
      <color indexed="62"/>
      <name val="宋体"/>
      <charset val="134"/>
    </font>
    <font>
      <sz val="11"/>
      <color indexed="16"/>
      <name val="宋体"/>
      <charset val="134"/>
    </font>
    <font>
      <u/>
      <sz val="11"/>
      <color indexed="12"/>
      <name val="宋体"/>
      <charset val="134"/>
    </font>
    <font>
      <u/>
      <sz val="11"/>
      <color indexed="20"/>
      <name val="宋体"/>
      <charset val="134"/>
    </font>
    <font>
      <b/>
      <sz val="11"/>
      <color indexed="54"/>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sz val="11"/>
      <color indexed="17"/>
      <name val="宋体"/>
      <charset val="134"/>
    </font>
    <font>
      <sz val="11"/>
      <color indexed="19"/>
      <name val="宋体"/>
      <charset val="134"/>
    </font>
    <font>
      <sz val="10"/>
      <color indexed="8"/>
      <name val="Arial"/>
      <charset val="0"/>
    </font>
  </fonts>
  <fills count="21">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22"/>
        <bgColor indexed="64"/>
      </patternFill>
    </fill>
    <fill>
      <patternFill patternType="solid">
        <fgColor indexed="45"/>
        <bgColor indexed="64"/>
      </patternFill>
    </fill>
    <fill>
      <patternFill patternType="solid">
        <fgColor indexed="26"/>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43"/>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62"/>
        <bgColor indexed="64"/>
      </patternFill>
    </fill>
    <fill>
      <patternFill patternType="solid">
        <fgColor indexed="48"/>
        <bgColor indexed="64"/>
      </patternFill>
    </fill>
    <fill>
      <patternFill patternType="solid">
        <fgColor indexed="27"/>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61">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8" fillId="3" borderId="0" applyNumberFormat="0" applyBorder="0" applyAlignment="0" applyProtection="0">
      <alignment vertical="center"/>
    </xf>
    <xf numFmtId="0" fontId="18"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7" fillId="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6" borderId="6" applyNumberFormat="0" applyFont="0" applyAlignment="0" applyProtection="0">
      <alignment vertical="center"/>
    </xf>
    <xf numFmtId="0" fontId="17" fillId="2"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7" borderId="0" applyNumberFormat="0" applyBorder="0" applyAlignment="0" applyProtection="0">
      <alignment vertical="center"/>
    </xf>
    <xf numFmtId="0" fontId="8"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7" applyNumberFormat="0" applyFill="0" applyAlignment="0" applyProtection="0">
      <alignment vertical="center"/>
    </xf>
    <xf numFmtId="0" fontId="27" fillId="0" borderId="7" applyNumberFormat="0" applyFill="0" applyAlignment="0" applyProtection="0">
      <alignment vertical="center"/>
    </xf>
    <xf numFmtId="0" fontId="17" fillId="9" borderId="0" applyNumberFormat="0" applyBorder="0" applyAlignment="0" applyProtection="0">
      <alignment vertical="center"/>
    </xf>
    <xf numFmtId="0" fontId="22" fillId="0" borderId="8" applyNumberFormat="0" applyFill="0" applyAlignment="0" applyProtection="0">
      <alignment vertical="center"/>
    </xf>
    <xf numFmtId="0" fontId="17" fillId="10" borderId="0" applyNumberFormat="0" applyBorder="0" applyAlignment="0" applyProtection="0">
      <alignment vertical="center"/>
    </xf>
    <xf numFmtId="0" fontId="28" fillId="3" borderId="9" applyNumberFormat="0" applyAlignment="0" applyProtection="0">
      <alignment vertical="center"/>
    </xf>
    <xf numFmtId="0" fontId="29" fillId="3" borderId="5" applyNumberFormat="0" applyAlignment="0" applyProtection="0">
      <alignment vertical="center"/>
    </xf>
    <xf numFmtId="0" fontId="30" fillId="11" borderId="10" applyNumberFormat="0" applyAlignment="0" applyProtection="0">
      <alignment vertical="center"/>
    </xf>
    <xf numFmtId="0" fontId="17" fillId="7" borderId="0" applyNumberFormat="0" applyBorder="0" applyAlignment="0" applyProtection="0">
      <alignment vertical="center"/>
    </xf>
    <xf numFmtId="0" fontId="8" fillId="12" borderId="0" applyNumberFormat="0" applyBorder="0" applyAlignment="0" applyProtection="0">
      <alignment vertical="center"/>
    </xf>
    <xf numFmtId="0" fontId="17" fillId="13" borderId="0" applyNumberFormat="0" applyBorder="0" applyAlignment="0" applyProtection="0">
      <alignment vertical="center"/>
    </xf>
    <xf numFmtId="0" fontId="31" fillId="0" borderId="11" applyNumberFormat="0" applyFill="0" applyAlignment="0" applyProtection="0">
      <alignment vertical="center"/>
    </xf>
    <xf numFmtId="0" fontId="6" fillId="0" borderId="12" applyNumberFormat="0" applyFill="0" applyAlignment="0" applyProtection="0">
      <alignment vertical="center"/>
    </xf>
    <xf numFmtId="0" fontId="32" fillId="12" borderId="0" applyNumberFormat="0" applyBorder="0" applyAlignment="0" applyProtection="0">
      <alignment vertical="center"/>
    </xf>
    <xf numFmtId="0" fontId="17" fillId="14" borderId="0" applyNumberFormat="0" applyBorder="0" applyAlignment="0" applyProtection="0">
      <alignment vertical="center"/>
    </xf>
    <xf numFmtId="0" fontId="33" fillId="10" borderId="0" applyNumberFormat="0" applyBorder="0" applyAlignment="0" applyProtection="0">
      <alignment vertical="center"/>
    </xf>
    <xf numFmtId="0" fontId="8" fillId="8" borderId="0" applyNumberFormat="0" applyBorder="0" applyAlignment="0" applyProtection="0">
      <alignment vertical="center"/>
    </xf>
    <xf numFmtId="0" fontId="17" fillId="15" borderId="0" applyNumberFormat="0" applyBorder="0" applyAlignment="0" applyProtection="0">
      <alignment vertical="center"/>
    </xf>
    <xf numFmtId="0" fontId="8" fillId="16" borderId="0" applyNumberFormat="0" applyBorder="0" applyAlignment="0" applyProtection="0">
      <alignment vertical="center"/>
    </xf>
    <xf numFmtId="0" fontId="8" fillId="9" borderId="0" applyNumberFormat="0" applyBorder="0" applyAlignment="0" applyProtection="0">
      <alignment vertical="center"/>
    </xf>
    <xf numFmtId="0" fontId="8" fillId="2" borderId="0" applyNumberFormat="0" applyBorder="0" applyAlignment="0" applyProtection="0">
      <alignment vertical="center"/>
    </xf>
    <xf numFmtId="0" fontId="8" fillId="2" borderId="0" applyNumberFormat="0" applyBorder="0" applyAlignment="0" applyProtection="0">
      <alignment vertical="center"/>
    </xf>
    <xf numFmtId="0" fontId="17" fillId="11" borderId="0" applyNumberFormat="0" applyBorder="0" applyAlignment="0" applyProtection="0">
      <alignment vertical="center"/>
    </xf>
    <xf numFmtId="0" fontId="17" fillId="17" borderId="0" applyNumberFormat="0" applyBorder="0" applyAlignment="0" applyProtection="0">
      <alignment vertical="center"/>
    </xf>
    <xf numFmtId="0" fontId="8" fillId="6" borderId="0" applyNumberFormat="0" applyBorder="0" applyAlignment="0" applyProtection="0">
      <alignment vertical="center"/>
    </xf>
    <xf numFmtId="0" fontId="8" fillId="10" borderId="0" applyNumberFormat="0" applyBorder="0" applyAlignment="0" applyProtection="0">
      <alignment vertical="center"/>
    </xf>
    <xf numFmtId="0" fontId="0" fillId="0" borderId="0"/>
    <xf numFmtId="0" fontId="17" fillId="18" borderId="0" applyNumberFormat="0" applyBorder="0" applyAlignment="0" applyProtection="0">
      <alignment vertical="center"/>
    </xf>
    <xf numFmtId="0" fontId="8" fillId="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8" fillId="10" borderId="0" applyNumberFormat="0" applyBorder="0" applyAlignment="0" applyProtection="0">
      <alignment vertical="center"/>
    </xf>
    <xf numFmtId="0" fontId="17" fillId="20" borderId="0" applyNumberFormat="0" applyBorder="0" applyAlignment="0" applyProtection="0">
      <alignment vertical="center"/>
    </xf>
    <xf numFmtId="0" fontId="0" fillId="0" borderId="0">
      <alignment vertical="center"/>
    </xf>
    <xf numFmtId="0" fontId="8" fillId="0" borderId="0">
      <alignment vertical="center"/>
    </xf>
    <xf numFmtId="0" fontId="0" fillId="0" borderId="0">
      <alignment vertical="center"/>
    </xf>
    <xf numFmtId="0" fontId="0" fillId="0" borderId="0"/>
    <xf numFmtId="0" fontId="34" fillId="0" borderId="0">
      <alignment vertical="top"/>
    </xf>
    <xf numFmtId="0" fontId="0" fillId="0" borderId="0">
      <alignment vertical="center"/>
    </xf>
  </cellStyleXfs>
  <cellXfs count="13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left" vertical="center"/>
    </xf>
    <xf numFmtId="0" fontId="0" fillId="0" borderId="0" xfId="0" applyFont="1" applyFill="1" applyAlignment="1">
      <alignment horizontal="center" vertical="center"/>
    </xf>
    <xf numFmtId="0" fontId="0" fillId="0" borderId="0" xfId="0" applyNumberFormat="1" applyFont="1" applyFill="1" applyBorder="1" applyAlignment="1">
      <alignment horizontal="center" vertical="center"/>
    </xf>
    <xf numFmtId="43" fontId="0" fillId="0" borderId="0" xfId="0" applyNumberFormat="1" applyFont="1" applyFill="1" applyBorder="1" applyAlignment="1">
      <alignment vertical="center"/>
    </xf>
    <xf numFmtId="43" fontId="0" fillId="0" borderId="0" xfId="0" applyNumberFormat="1" applyFont="1" applyFill="1" applyAlignment="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Alignment="1">
      <alignment vertical="center"/>
    </xf>
    <xf numFmtId="177" fontId="3" fillId="0" borderId="0" xfId="0" applyNumberFormat="1" applyFont="1" applyFill="1" applyAlignment="1">
      <alignment horizontal="left" vertical="center"/>
    </xf>
    <xf numFmtId="177" fontId="0" fillId="0" borderId="0" xfId="0" applyNumberFormat="1" applyFont="1" applyFill="1" applyAlignment="1">
      <alignment horizontal="left" vertical="center"/>
    </xf>
    <xf numFmtId="177" fontId="4" fillId="0" borderId="0" xfId="0" applyNumberFormat="1" applyFont="1" applyFill="1" applyAlignment="1">
      <alignment horizontal="center" vertical="center" wrapText="1"/>
    </xf>
    <xf numFmtId="177" fontId="0" fillId="0" borderId="0" xfId="0" applyNumberFormat="1" applyFont="1" applyFill="1" applyAlignment="1">
      <alignment horizontal="center" vertical="center"/>
    </xf>
    <xf numFmtId="177" fontId="1" fillId="0" borderId="0" xfId="0" applyNumberFormat="1" applyFont="1" applyFill="1" applyBorder="1" applyAlignment="1">
      <alignment horizontal="center" vertical="center"/>
    </xf>
    <xf numFmtId="177" fontId="5" fillId="0" borderId="1" xfId="59"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7" fontId="5" fillId="0" borderId="1" xfId="59"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177" fontId="7" fillId="0" borderId="1" xfId="59"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9" fontId="8" fillId="0" borderId="1" xfId="0" applyNumberFormat="1" applyFont="1" applyFill="1" applyBorder="1" applyAlignment="1">
      <alignment horizontal="center" vertical="center"/>
    </xf>
    <xf numFmtId="177" fontId="7" fillId="0" borderId="1" xfId="0" applyNumberFormat="1" applyFont="1" applyFill="1" applyBorder="1" applyAlignment="1">
      <alignment horizontal="center" vertical="center"/>
    </xf>
    <xf numFmtId="177" fontId="7" fillId="0" borderId="0" xfId="0" applyNumberFormat="1" applyFont="1" applyFill="1" applyAlignment="1">
      <alignment horizontal="left" vertical="center" wrapText="1"/>
    </xf>
    <xf numFmtId="43" fontId="0" fillId="0" borderId="0" xfId="0" applyNumberFormat="1" applyFont="1" applyFill="1" applyAlignment="1">
      <alignment horizontal="left" vertical="center"/>
    </xf>
    <xf numFmtId="43" fontId="1" fillId="0" borderId="0" xfId="0" applyNumberFormat="1" applyFont="1" applyFill="1" applyBorder="1" applyAlignment="1">
      <alignment horizontal="center" vertical="center"/>
    </xf>
    <xf numFmtId="43" fontId="0" fillId="0" borderId="0" xfId="0" applyNumberFormat="1" applyFont="1" applyFill="1" applyBorder="1" applyAlignment="1">
      <alignment horizontal="center" vertical="center"/>
    </xf>
    <xf numFmtId="43" fontId="7" fillId="0" borderId="0" xfId="0" applyNumberFormat="1" applyFont="1" applyFill="1" applyBorder="1" applyAlignment="1">
      <alignment horizontal="center" vertical="center"/>
    </xf>
    <xf numFmtId="43" fontId="6" fillId="0" borderId="1"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43" fontId="5" fillId="0" borderId="1" xfId="59" applyNumberFormat="1" applyFont="1" applyFill="1" applyBorder="1" applyAlignment="1">
      <alignment horizontal="center" vertical="center" wrapText="1"/>
    </xf>
    <xf numFmtId="43" fontId="7" fillId="0" borderId="1" xfId="59" applyNumberFormat="1" applyFont="1" applyFill="1" applyBorder="1" applyAlignment="1">
      <alignment horizontal="center" vertical="center" wrapText="1"/>
    </xf>
    <xf numFmtId="0" fontId="10" fillId="0" borderId="0" xfId="0" applyFont="1" applyFill="1" applyAlignment="1">
      <alignment horizontal="center" vertical="center" wrapText="1"/>
    </xf>
    <xf numFmtId="176" fontId="5" fillId="0" borderId="1" xfId="0" applyNumberFormat="1" applyFont="1" applyFill="1" applyBorder="1" applyAlignment="1">
      <alignment horizontal="center" vertical="center"/>
    </xf>
    <xf numFmtId="0" fontId="1" fillId="0" borderId="0" xfId="0" applyFont="1" applyFill="1" applyAlignment="1">
      <alignment horizontal="center" vertical="center"/>
    </xf>
    <xf numFmtId="177" fontId="7" fillId="0" borderId="1" xfId="57" applyNumberFormat="1" applyFont="1" applyFill="1" applyBorder="1" applyAlignment="1">
      <alignment horizontal="center" vertical="center"/>
    </xf>
    <xf numFmtId="176" fontId="7" fillId="0" borderId="1" xfId="9" applyNumberFormat="1" applyFont="1" applyFill="1" applyBorder="1" applyAlignment="1">
      <alignment horizontal="right" vertical="center"/>
    </xf>
    <xf numFmtId="176" fontId="7" fillId="0" borderId="1" xfId="9" applyNumberFormat="1" applyFont="1" applyFill="1" applyBorder="1" applyAlignment="1">
      <alignment horizontal="center" vertical="center"/>
    </xf>
    <xf numFmtId="0" fontId="0" fillId="0" borderId="0" xfId="0" applyFont="1" applyFill="1" applyAlignment="1">
      <alignment horizontal="lef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left" vertical="center"/>
    </xf>
    <xf numFmtId="0" fontId="1" fillId="0" borderId="0" xfId="0" applyFont="1">
      <alignment vertical="center"/>
    </xf>
    <xf numFmtId="9" fontId="0" fillId="0" borderId="0" xfId="0" applyNumberFormat="1" applyFont="1" applyFill="1" applyAlignment="1">
      <alignment horizontal="center" vertical="center"/>
    </xf>
    <xf numFmtId="43" fontId="0" fillId="0" borderId="0" xfId="9" applyNumberFormat="1" applyFont="1" applyFill="1" applyAlignment="1">
      <alignment vertical="center"/>
    </xf>
    <xf numFmtId="0" fontId="0" fillId="0" borderId="0" xfId="0" applyFill="1" applyAlignment="1">
      <alignment vertical="center"/>
    </xf>
    <xf numFmtId="0" fontId="3" fillId="0" borderId="0" xfId="0" applyFont="1" applyFill="1" applyAlignment="1">
      <alignment horizontal="left" vertical="center"/>
    </xf>
    <xf numFmtId="0" fontId="0"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12" fillId="0" borderId="0" xfId="0" applyFont="1" applyFill="1" applyAlignment="1">
      <alignment horizontal="center" vertical="center" wrapText="1"/>
    </xf>
    <xf numFmtId="9" fontId="12" fillId="0" borderId="0" xfId="0" applyNumberFormat="1" applyFont="1" applyFill="1" applyAlignment="1">
      <alignment horizontal="center" vertical="center" wrapText="1"/>
    </xf>
    <xf numFmtId="43" fontId="0" fillId="0" borderId="0" xfId="9" applyNumberFormat="1" applyFont="1" applyFill="1" applyAlignment="1">
      <alignment horizontal="right"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1" fillId="0" borderId="0" xfId="0" applyFont="1" applyFill="1" applyAlignment="1">
      <alignment vertical="center"/>
    </xf>
    <xf numFmtId="0" fontId="7"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3" fontId="8" fillId="0" borderId="1" xfId="9"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43" fontId="5" fillId="0" borderId="1" xfId="9"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43" fontId="7" fillId="0" borderId="1" xfId="9" applyNumberFormat="1" applyFont="1" applyFill="1" applyBorder="1" applyAlignment="1">
      <alignment horizontal="center" vertical="center"/>
    </xf>
    <xf numFmtId="0" fontId="7" fillId="0" borderId="0" xfId="0" applyFont="1" applyFill="1" applyAlignment="1">
      <alignment horizontal="left" vertical="center" wrapText="1"/>
    </xf>
    <xf numFmtId="0" fontId="1" fillId="0" borderId="0" xfId="0" applyFont="1" applyFill="1" applyAlignment="1">
      <alignment vertical="center"/>
    </xf>
    <xf numFmtId="43" fontId="5" fillId="0" borderId="1" xfId="0" applyNumberFormat="1"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vertical="center" wrapText="1"/>
    </xf>
    <xf numFmtId="0" fontId="0" fillId="0" borderId="0" xfId="0" applyFont="1" applyFill="1">
      <alignment vertical="center"/>
    </xf>
    <xf numFmtId="0" fontId="0" fillId="0" borderId="0" xfId="0" applyFill="1" applyAlignment="1">
      <alignment horizontal="left" vertical="center" wrapText="1"/>
    </xf>
    <xf numFmtId="43" fontId="0" fillId="0" borderId="0" xfId="0" applyNumberFormat="1" applyFill="1" applyAlignment="1">
      <alignment horizontal="left" vertical="center"/>
    </xf>
    <xf numFmtId="0" fontId="0" fillId="0" borderId="0" xfId="0" applyFill="1" applyAlignment="1">
      <alignment horizontal="center" vertical="center"/>
    </xf>
    <xf numFmtId="0" fontId="3" fillId="0" borderId="0" xfId="0" applyFont="1" applyFill="1" applyAlignment="1">
      <alignment horizontal="left" vertical="center" wrapText="1"/>
    </xf>
    <xf numFmtId="0" fontId="11" fillId="0" borderId="0" xfId="0" applyNumberFormat="1" applyFont="1" applyFill="1" applyAlignment="1">
      <alignment horizontal="center" vertical="center" wrapText="1"/>
    </xf>
    <xf numFmtId="0" fontId="5" fillId="0" borderId="0" xfId="0" applyFont="1" applyFill="1" applyAlignment="1">
      <alignment horizontal="left" vertical="center" wrapText="1"/>
    </xf>
    <xf numFmtId="43" fontId="5" fillId="0" borderId="0" xfId="0" applyNumberFormat="1" applyFont="1" applyFill="1" applyAlignment="1">
      <alignment horizontal="left" vertical="center"/>
    </xf>
    <xf numFmtId="43" fontId="7" fillId="0" borderId="0" xfId="0" applyNumberFormat="1" applyFont="1" applyFill="1" applyAlignment="1">
      <alignment horizontal="left" vertical="center"/>
    </xf>
    <xf numFmtId="43" fontId="7" fillId="0" borderId="0" xfId="0" applyNumberFormat="1" applyFont="1" applyFill="1" applyAlignment="1">
      <alignment horizontal="right" vertical="center"/>
    </xf>
    <xf numFmtId="43" fontId="5" fillId="0" borderId="2" xfId="0" applyNumberFormat="1" applyFont="1" applyFill="1" applyBorder="1" applyAlignment="1">
      <alignment horizontal="center" vertical="center" wrapText="1"/>
    </xf>
    <xf numFmtId="43" fontId="5" fillId="0" borderId="3"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43" fontId="5" fillId="0" borderId="1" xfId="57" applyNumberFormat="1" applyFont="1" applyFill="1" applyBorder="1" applyAlignment="1">
      <alignment horizontal="center" vertical="center" wrapText="1"/>
    </xf>
    <xf numFmtId="43" fontId="5" fillId="0" borderId="1" xfId="0" applyNumberFormat="1" applyFont="1" applyFill="1" applyBorder="1" applyAlignment="1">
      <alignment horizontal="center" vertical="center" wrapText="1"/>
    </xf>
    <xf numFmtId="43" fontId="5" fillId="0" borderId="1" xfId="0" applyNumberFormat="1" applyFont="1" applyFill="1" applyBorder="1" applyAlignment="1">
      <alignment horizontal="center" vertical="center" wrapText="1"/>
    </xf>
    <xf numFmtId="43" fontId="7" fillId="0" borderId="1" xfId="9" applyNumberFormat="1" applyFont="1" applyFill="1" applyBorder="1" applyAlignment="1">
      <alignment horizontal="left" vertical="center"/>
    </xf>
    <xf numFmtId="43" fontId="7" fillId="0" borderId="1" xfId="9" applyNumberFormat="1" applyFont="1" applyFill="1" applyBorder="1" applyAlignment="1">
      <alignment horizontal="left" vertical="center"/>
    </xf>
    <xf numFmtId="43" fontId="7" fillId="0" borderId="1" xfId="57" applyNumberFormat="1" applyFont="1" applyFill="1" applyBorder="1" applyAlignment="1">
      <alignment horizontal="center" vertical="center" wrapText="1"/>
    </xf>
    <xf numFmtId="43" fontId="7" fillId="0" borderId="1" xfId="0" applyNumberFormat="1" applyFont="1" applyFill="1" applyBorder="1" applyAlignment="1">
      <alignment horizontal="center" vertical="center" wrapText="1"/>
    </xf>
    <xf numFmtId="0" fontId="5" fillId="0" borderId="0" xfId="0" applyFont="1" applyAlignment="1">
      <alignment horizontal="center" vertical="center" wrapText="1"/>
    </xf>
    <xf numFmtId="0" fontId="1" fillId="0" borderId="0" xfId="0" applyNumberFormat="1" applyFont="1" applyFill="1" applyAlignment="1">
      <alignment horizontal="center" vertical="center"/>
    </xf>
    <xf numFmtId="0" fontId="1" fillId="0" borderId="0" xfId="0" applyNumberFormat="1" applyFont="1" applyFill="1" applyAlignment="1">
      <alignment vertical="center"/>
    </xf>
    <xf numFmtId="0" fontId="0" fillId="0" borderId="0" xfId="0" applyNumberFormat="1" applyFill="1" applyAlignment="1">
      <alignment horizontal="center" vertical="center" wrapText="1"/>
    </xf>
    <xf numFmtId="0" fontId="0" fillId="0" borderId="0" xfId="0" applyNumberFormat="1" applyFill="1" applyAlignment="1">
      <alignment horizontal="center" vertical="center"/>
    </xf>
    <xf numFmtId="0" fontId="0" fillId="0" borderId="0" xfId="0" applyNumberFormat="1" applyFill="1" applyAlignment="1">
      <alignment vertical="center" wrapText="1"/>
    </xf>
    <xf numFmtId="0" fontId="0" fillId="0" borderId="0" xfId="0" applyNumberFormat="1" applyFill="1" applyAlignment="1">
      <alignment vertical="center"/>
    </xf>
    <xf numFmtId="0" fontId="3" fillId="0" borderId="0" xfId="0" applyNumberFormat="1" applyFont="1" applyFill="1" applyAlignment="1">
      <alignment horizontal="left" vertical="center" wrapText="1"/>
    </xf>
    <xf numFmtId="0" fontId="0"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xf>
    <xf numFmtId="0" fontId="13" fillId="0" borderId="0" xfId="0" applyNumberFormat="1" applyFont="1" applyFill="1" applyAlignment="1">
      <alignment horizontal="center" vertical="center" wrapText="1"/>
    </xf>
    <xf numFmtId="0" fontId="2" fillId="0" borderId="0" xfId="0" applyNumberFormat="1" applyFont="1" applyFill="1" applyAlignment="1">
      <alignment horizontal="right" vertical="center"/>
    </xf>
    <xf numFmtId="0" fontId="5" fillId="0" borderId="1" xfId="0" applyNumberFormat="1" applyFont="1" applyFill="1" applyBorder="1" applyAlignment="1">
      <alignment horizontal="center" vertical="center" wrapText="1"/>
    </xf>
    <xf numFmtId="0" fontId="0" fillId="0" borderId="0" xfId="0" applyNumberFormat="1" applyFont="1" applyFill="1" applyAlignment="1">
      <alignment horizontal="center" vertical="center" wrapText="1"/>
    </xf>
    <xf numFmtId="0" fontId="14" fillId="0" borderId="1" xfId="0" applyNumberFormat="1" applyFont="1" applyFill="1" applyBorder="1" applyAlignment="1">
      <alignment horizontal="center" vertical="center"/>
    </xf>
    <xf numFmtId="0" fontId="1" fillId="0" borderId="0" xfId="0" applyNumberFormat="1" applyFont="1" applyFill="1" applyAlignment="1">
      <alignment vertical="center" wrapText="1"/>
    </xf>
    <xf numFmtId="0" fontId="7"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xf>
    <xf numFmtId="9" fontId="7" fillId="0" borderId="1" xfId="12" applyNumberFormat="1" applyFont="1" applyFill="1" applyBorder="1" applyAlignment="1">
      <alignment horizontal="center" vertical="center" wrapText="1"/>
    </xf>
    <xf numFmtId="43" fontId="7" fillId="0" borderId="1" xfId="9" applyNumberFormat="1" applyFont="1" applyFill="1" applyBorder="1" applyAlignment="1">
      <alignment horizontal="center" vertical="center"/>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center" vertical="center" wrapText="1"/>
    </xf>
    <xf numFmtId="0" fontId="1"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NumberFormat="1" applyFont="1" applyFill="1" applyAlignment="1">
      <alignment vertical="center"/>
    </xf>
    <xf numFmtId="0" fontId="5" fillId="0" borderId="0" xfId="0" applyNumberFormat="1" applyFont="1" applyAlignment="1">
      <alignment vertical="center" wrapText="1"/>
    </xf>
    <xf numFmtId="43" fontId="0" fillId="0" borderId="0" xfId="0" applyNumberFormat="1" applyFill="1" applyAlignment="1">
      <alignment horizontal="center"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3" fillId="0" borderId="0" xfId="0" applyFont="1" applyFill="1" applyAlignment="1">
      <alignment horizontal="center" vertical="center"/>
    </xf>
    <xf numFmtId="43" fontId="13" fillId="0" borderId="0" xfId="0" applyNumberFormat="1" applyFont="1" applyFill="1" applyAlignment="1">
      <alignment horizontal="center" vertical="center"/>
    </xf>
    <xf numFmtId="0" fontId="5" fillId="0" borderId="4" xfId="0" applyNumberFormat="1" applyFont="1" applyFill="1" applyBorder="1" applyAlignment="1">
      <alignment horizontal="center" vertical="center" wrapText="1"/>
    </xf>
    <xf numFmtId="0" fontId="5" fillId="0" borderId="0" xfId="0" applyNumberFormat="1" applyFont="1" applyFill="1" applyAlignment="1">
      <alignment horizontal="center" vertical="center" wrapText="1"/>
    </xf>
    <xf numFmtId="43" fontId="5" fillId="0" borderId="1" xfId="9" applyNumberFormat="1"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Font="1" applyBorder="1">
      <alignment vertical="center"/>
    </xf>
    <xf numFmtId="43" fontId="7" fillId="0" borderId="1" xfId="9" applyNumberFormat="1" applyFont="1" applyFill="1" applyBorder="1" applyAlignment="1">
      <alignment horizontal="center" vertical="center" wrapText="1"/>
    </xf>
    <xf numFmtId="0" fontId="7" fillId="0" borderId="1" xfId="0" applyFont="1" applyFill="1" applyBorder="1" applyAlignment="1">
      <alignment vertical="center"/>
    </xf>
    <xf numFmtId="0" fontId="7" fillId="0" borderId="1" xfId="0" applyFont="1" applyBorder="1">
      <alignment vertical="center"/>
    </xf>
    <xf numFmtId="0" fontId="5" fillId="0" borderId="0" xfId="0" applyNumberFormat="1" applyFont="1" applyAlignment="1">
      <alignment horizontal="center" vertical="center" wrapText="1"/>
    </xf>
  </cellXfs>
  <cellStyles count="61">
    <cellStyle name="常规" xfId="0" builtinId="0"/>
    <cellStyle name="货币[0]" xfId="1" builtinId="7"/>
    <cellStyle name="60% - 着色 2"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着色 1" xfId="19"/>
    <cellStyle name="20% - 着色 5" xfId="20"/>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60% - 着色 5" xfId="30"/>
    <cellStyle name="20% - 强调文字颜色 6" xfId="31" builtinId="50"/>
    <cellStyle name="强调文字颜色 2" xfId="32" builtinId="33"/>
    <cellStyle name="链接单元格" xfId="33" builtinId="24"/>
    <cellStyle name="汇总" xfId="34" builtinId="25"/>
    <cellStyle name="好" xfId="35" builtinId="26"/>
    <cellStyle name="着色 5" xfId="3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常规_茂名" xfId="48"/>
    <cellStyle name="强调文字颜色 5" xfId="49" builtinId="45"/>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 2" xfId="55"/>
    <cellStyle name="常规 4" xfId="56"/>
    <cellStyle name="常规_特别扶助" xfId="57"/>
    <cellStyle name="常规_Sheet3" xfId="58"/>
    <cellStyle name="常规_附件3_2" xfId="59"/>
    <cellStyle name="常规 3" xfId="60"/>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W8"/>
  <sheetViews>
    <sheetView tabSelected="1" view="pageBreakPreview" zoomScaleNormal="100" workbookViewId="0">
      <pane ySplit="4" topLeftCell="A5" activePane="bottomLeft" state="frozen"/>
      <selection/>
      <selection pane="bottomLeft" activeCell="A2" sqref="A2:F2"/>
    </sheetView>
  </sheetViews>
  <sheetFormatPr defaultColWidth="9" defaultRowHeight="24" customHeight="1" outlineLevelRow="7"/>
  <cols>
    <col min="1" max="1" width="26.25" style="78" customWidth="1"/>
    <col min="2" max="4" width="16.25" style="122" customWidth="1"/>
    <col min="5" max="5" width="10.375" style="78" customWidth="1"/>
    <col min="6" max="6" width="11" style="78" customWidth="1"/>
    <col min="7" max="7" width="9" style="78" customWidth="1"/>
    <col min="8" max="8" width="10.75" style="78"/>
    <col min="9" max="9" width="11.875" style="78"/>
    <col min="10" max="195" width="9" style="78" customWidth="1"/>
    <col min="196" max="229" width="9" style="72"/>
    <col min="230" max="230" width="10.375" style="72" customWidth="1"/>
    <col min="231" max="231" width="9" style="72"/>
  </cols>
  <sheetData>
    <row r="1" customHeight="1" spans="1:4">
      <c r="A1" s="123" t="s">
        <v>0</v>
      </c>
      <c r="B1" s="77"/>
      <c r="C1" s="77"/>
      <c r="D1" s="77"/>
    </row>
    <row r="2" s="73" customFormat="1" ht="58" customHeight="1" spans="1:6">
      <c r="A2" s="124" t="s">
        <v>1</v>
      </c>
      <c r="B2" s="124"/>
      <c r="C2" s="124"/>
      <c r="D2" s="124"/>
      <c r="E2" s="124"/>
      <c r="F2" s="124"/>
    </row>
    <row r="3" s="73" customFormat="1" customHeight="1" spans="1:231">
      <c r="A3" s="125"/>
      <c r="B3" s="126"/>
      <c r="C3" s="126"/>
      <c r="D3" s="126"/>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row>
    <row r="4" s="121" customFormat="1" ht="48" customHeight="1" spans="1:231">
      <c r="A4" s="127" t="s">
        <v>2</v>
      </c>
      <c r="B4" s="127" t="s">
        <v>3</v>
      </c>
      <c r="C4" s="127" t="s">
        <v>4</v>
      </c>
      <c r="D4" s="108" t="s">
        <v>5</v>
      </c>
      <c r="E4" s="127" t="s">
        <v>6</v>
      </c>
      <c r="F4" s="127" t="s">
        <v>7</v>
      </c>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8"/>
      <c r="AZ4" s="128"/>
      <c r="BA4" s="128"/>
      <c r="BB4" s="128"/>
      <c r="BC4" s="128"/>
      <c r="BD4" s="128"/>
      <c r="BE4" s="128"/>
      <c r="BF4" s="128"/>
      <c r="BG4" s="128"/>
      <c r="BH4" s="128"/>
      <c r="BI4" s="128"/>
      <c r="BJ4" s="128"/>
      <c r="BK4" s="128"/>
      <c r="BL4" s="128"/>
      <c r="BM4" s="128"/>
      <c r="BN4" s="128"/>
      <c r="BO4" s="128"/>
      <c r="BP4" s="128"/>
      <c r="BQ4" s="128"/>
      <c r="BR4" s="128"/>
      <c r="BS4" s="128"/>
      <c r="BT4" s="128"/>
      <c r="BU4" s="128"/>
      <c r="BV4" s="128"/>
      <c r="BW4" s="128"/>
      <c r="BX4" s="128"/>
      <c r="BY4" s="128"/>
      <c r="BZ4" s="128"/>
      <c r="CA4" s="128"/>
      <c r="CB4" s="128"/>
      <c r="CC4" s="128"/>
      <c r="CD4" s="128"/>
      <c r="CE4" s="128"/>
      <c r="CF4" s="128"/>
      <c r="CG4" s="128"/>
      <c r="CH4" s="128"/>
      <c r="CI4" s="128"/>
      <c r="CJ4" s="128"/>
      <c r="CK4" s="128"/>
      <c r="CL4" s="128"/>
      <c r="CM4" s="128"/>
      <c r="CN4" s="128"/>
      <c r="CO4" s="128"/>
      <c r="CP4" s="128"/>
      <c r="CQ4" s="128"/>
      <c r="CR4" s="128"/>
      <c r="CS4" s="128"/>
      <c r="CT4" s="128"/>
      <c r="CU4" s="128"/>
      <c r="CV4" s="128"/>
      <c r="CW4" s="128"/>
      <c r="CX4" s="128"/>
      <c r="CY4" s="128"/>
      <c r="CZ4" s="128"/>
      <c r="DA4" s="128"/>
      <c r="DB4" s="128"/>
      <c r="DC4" s="128"/>
      <c r="DD4" s="128"/>
      <c r="DE4" s="128"/>
      <c r="DF4" s="128"/>
      <c r="DG4" s="128"/>
      <c r="DH4" s="128"/>
      <c r="DI4" s="128"/>
      <c r="DJ4" s="128"/>
      <c r="DK4" s="128"/>
      <c r="DL4" s="128"/>
      <c r="DM4" s="128"/>
      <c r="DN4" s="128"/>
      <c r="DO4" s="128"/>
      <c r="DP4" s="128"/>
      <c r="DQ4" s="128"/>
      <c r="DR4" s="128"/>
      <c r="DS4" s="128"/>
      <c r="DT4" s="128"/>
      <c r="DU4" s="128"/>
      <c r="DV4" s="128"/>
      <c r="DW4" s="128"/>
      <c r="DX4" s="128"/>
      <c r="DY4" s="128"/>
      <c r="DZ4" s="128"/>
      <c r="EA4" s="128"/>
      <c r="EB4" s="128"/>
      <c r="EC4" s="128"/>
      <c r="ED4" s="128"/>
      <c r="EE4" s="128"/>
      <c r="EF4" s="128"/>
      <c r="EG4" s="128"/>
      <c r="EH4" s="128"/>
      <c r="EI4" s="128"/>
      <c r="EJ4" s="128"/>
      <c r="EK4" s="128"/>
      <c r="EL4" s="128"/>
      <c r="EM4" s="128"/>
      <c r="EN4" s="128"/>
      <c r="EO4" s="128"/>
      <c r="EP4" s="128"/>
      <c r="EQ4" s="128"/>
      <c r="ER4" s="128"/>
      <c r="ES4" s="128"/>
      <c r="ET4" s="128"/>
      <c r="EU4" s="128"/>
      <c r="EV4" s="128"/>
      <c r="EW4" s="128"/>
      <c r="EX4" s="128"/>
      <c r="EY4" s="128"/>
      <c r="EZ4" s="128"/>
      <c r="FA4" s="128"/>
      <c r="FB4" s="128"/>
      <c r="FC4" s="128"/>
      <c r="FD4" s="128"/>
      <c r="FE4" s="128"/>
      <c r="FF4" s="128"/>
      <c r="FG4" s="128"/>
      <c r="FH4" s="128"/>
      <c r="FI4" s="128"/>
      <c r="FJ4" s="128"/>
      <c r="FK4" s="128"/>
      <c r="FL4" s="128"/>
      <c r="FM4" s="128"/>
      <c r="FN4" s="128"/>
      <c r="FO4" s="128"/>
      <c r="FP4" s="128"/>
      <c r="FQ4" s="128"/>
      <c r="FR4" s="128"/>
      <c r="FS4" s="128"/>
      <c r="FT4" s="128"/>
      <c r="FU4" s="128"/>
      <c r="FV4" s="128"/>
      <c r="FW4" s="128"/>
      <c r="FX4" s="128"/>
      <c r="FY4" s="128"/>
      <c r="FZ4" s="128"/>
      <c r="GA4" s="128"/>
      <c r="GB4" s="128"/>
      <c r="GC4" s="128"/>
      <c r="GD4" s="128"/>
      <c r="GE4" s="128"/>
      <c r="GF4" s="128"/>
      <c r="GG4" s="128"/>
      <c r="GH4" s="128"/>
      <c r="GI4" s="128"/>
      <c r="GJ4" s="128"/>
      <c r="GK4" s="128"/>
      <c r="GL4" s="128"/>
      <c r="GM4" s="128"/>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row>
    <row r="5" ht="26.5" customHeight="1" spans="1:6">
      <c r="A5" s="56" t="s">
        <v>3</v>
      </c>
      <c r="B5" s="129">
        <f>SUM(C5:D5)</f>
        <v>300.43</v>
      </c>
      <c r="C5" s="129">
        <f>SUM(C6:C8)</f>
        <v>41.47</v>
      </c>
      <c r="D5" s="129">
        <f>SUM(D6:D8)</f>
        <v>258.96</v>
      </c>
      <c r="E5" s="130">
        <v>2100799</v>
      </c>
      <c r="F5" s="131">
        <v>51301</v>
      </c>
    </row>
    <row r="6" ht="26.5" customHeight="1" spans="1:6">
      <c r="A6" s="112" t="s">
        <v>8</v>
      </c>
      <c r="B6" s="132">
        <f>SUM(C6:D6)</f>
        <v>98.77</v>
      </c>
      <c r="C6" s="132">
        <v>9.98</v>
      </c>
      <c r="D6" s="132">
        <v>88.79</v>
      </c>
      <c r="E6" s="133">
        <v>2100799</v>
      </c>
      <c r="F6" s="134">
        <v>51301</v>
      </c>
    </row>
    <row r="7" ht="26.5" customHeight="1" spans="1:6">
      <c r="A7" s="112" t="s">
        <v>9</v>
      </c>
      <c r="B7" s="132">
        <f>SUM(C7:D7)</f>
        <v>118.79</v>
      </c>
      <c r="C7" s="132">
        <v>8.73</v>
      </c>
      <c r="D7" s="132">
        <v>110.06</v>
      </c>
      <c r="E7" s="133">
        <v>2100799</v>
      </c>
      <c r="F7" s="134">
        <v>51301</v>
      </c>
    </row>
    <row r="8" ht="26.5" customHeight="1" spans="1:6">
      <c r="A8" s="112" t="s">
        <v>10</v>
      </c>
      <c r="B8" s="132">
        <f>SUM(C8:D8)</f>
        <v>82.87</v>
      </c>
      <c r="C8" s="132">
        <v>22.76</v>
      </c>
      <c r="D8" s="132">
        <v>60.11</v>
      </c>
      <c r="E8" s="133">
        <v>2100799</v>
      </c>
      <c r="F8" s="134">
        <v>51301</v>
      </c>
    </row>
  </sheetData>
  <mergeCells count="1">
    <mergeCell ref="A2:F2"/>
  </mergeCells>
  <printOptions horizontalCentered="1"/>
  <pageMargins left="0.393055555555556" right="0.393055555555556" top="0.786805555555556" bottom="0.786805555555556" header="0.310416666666667" footer="0.393055555555556"/>
  <pageSetup paperSize="9" scale="120" fitToHeight="0" orientation="landscape"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8"/>
  <sheetViews>
    <sheetView view="pageBreakPreview" zoomScaleNormal="100" workbookViewId="0">
      <pane ySplit="5" topLeftCell="A6" activePane="bottomLeft" state="frozen"/>
      <selection/>
      <selection pane="bottomLeft" activeCell="A2" sqref="A2:E2"/>
    </sheetView>
  </sheetViews>
  <sheetFormatPr defaultColWidth="9" defaultRowHeight="22.05" customHeight="1"/>
  <cols>
    <col min="1" max="1" width="29.625" style="99" customWidth="1"/>
    <col min="2" max="3" width="15.875" style="99" customWidth="1"/>
    <col min="4" max="4" width="18.875" style="99" customWidth="1"/>
    <col min="5" max="5" width="17.5" style="100" customWidth="1"/>
    <col min="6" max="6" width="9" style="101" customWidth="1"/>
    <col min="7" max="7" width="17.375" style="101" customWidth="1"/>
    <col min="8" max="8" width="9" style="101" customWidth="1"/>
    <col min="9" max="9" width="12.75" style="101" customWidth="1"/>
    <col min="10" max="10" width="9" style="101" customWidth="1"/>
    <col min="11" max="11" width="10.375" style="101" customWidth="1"/>
    <col min="12" max="194" width="9" style="101" customWidth="1"/>
    <col min="195" max="245" width="9" style="101"/>
    <col min="246" max="16384" width="9" style="102"/>
  </cols>
  <sheetData>
    <row r="1" ht="25.05" customHeight="1" spans="1:5">
      <c r="A1" s="103" t="s">
        <v>11</v>
      </c>
      <c r="B1" s="104"/>
      <c r="C1" s="104"/>
      <c r="D1" s="104"/>
      <c r="E1" s="105"/>
    </row>
    <row r="2" ht="46" customHeight="1" spans="1:5">
      <c r="A2" s="80" t="s">
        <v>12</v>
      </c>
      <c r="B2" s="80"/>
      <c r="C2" s="80"/>
      <c r="D2" s="80"/>
      <c r="E2" s="80"/>
    </row>
    <row r="3" ht="25.05" customHeight="1" spans="1:5">
      <c r="A3" s="106"/>
      <c r="B3" s="106"/>
      <c r="C3" s="106"/>
      <c r="D3" s="104"/>
      <c r="E3" s="107" t="s">
        <v>13</v>
      </c>
    </row>
    <row r="4" s="97" customFormat="1" ht="41" customHeight="1" spans="1:256">
      <c r="A4" s="108" t="s">
        <v>2</v>
      </c>
      <c r="B4" s="108" t="s">
        <v>14</v>
      </c>
      <c r="C4" s="108" t="s">
        <v>15</v>
      </c>
      <c r="D4" s="108" t="s">
        <v>16</v>
      </c>
      <c r="E4" s="108" t="s">
        <v>17</v>
      </c>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109"/>
      <c r="BV4" s="109"/>
      <c r="BW4" s="109"/>
      <c r="BX4" s="109"/>
      <c r="BY4" s="109"/>
      <c r="BZ4" s="109"/>
      <c r="CA4" s="109"/>
      <c r="CB4" s="109"/>
      <c r="CC4" s="109"/>
      <c r="CD4" s="109"/>
      <c r="CE4" s="109"/>
      <c r="CF4" s="109"/>
      <c r="CG4" s="109"/>
      <c r="CH4" s="109"/>
      <c r="CI4" s="109"/>
      <c r="CJ4" s="109"/>
      <c r="CK4" s="109"/>
      <c r="CL4" s="109"/>
      <c r="CM4" s="109"/>
      <c r="CN4" s="109"/>
      <c r="CO4" s="109"/>
      <c r="CP4" s="109"/>
      <c r="CQ4" s="109"/>
      <c r="CR4" s="109"/>
      <c r="CS4" s="109"/>
      <c r="CT4" s="109"/>
      <c r="CU4" s="109"/>
      <c r="CV4" s="109"/>
      <c r="CW4" s="109"/>
      <c r="CX4" s="109"/>
      <c r="CY4" s="109"/>
      <c r="CZ4" s="109"/>
      <c r="DA4" s="109"/>
      <c r="DB4" s="109"/>
      <c r="DC4" s="109"/>
      <c r="DD4" s="109"/>
      <c r="DE4" s="109"/>
      <c r="DF4" s="109"/>
      <c r="DG4" s="109"/>
      <c r="DH4" s="109"/>
      <c r="DI4" s="109"/>
      <c r="DJ4" s="109"/>
      <c r="DK4" s="109"/>
      <c r="DL4" s="109"/>
      <c r="DM4" s="109"/>
      <c r="DN4" s="109"/>
      <c r="DO4" s="109"/>
      <c r="DP4" s="109"/>
      <c r="DQ4" s="109"/>
      <c r="DR4" s="109"/>
      <c r="DS4" s="109"/>
      <c r="DT4" s="109"/>
      <c r="DU4" s="109"/>
      <c r="DV4" s="109"/>
      <c r="DW4" s="109"/>
      <c r="DX4" s="109"/>
      <c r="DY4" s="109"/>
      <c r="DZ4" s="109"/>
      <c r="EA4" s="109"/>
      <c r="EB4" s="109"/>
      <c r="EC4" s="109"/>
      <c r="ED4" s="109"/>
      <c r="EE4" s="109"/>
      <c r="EF4" s="109"/>
      <c r="EG4" s="109"/>
      <c r="EH4" s="109"/>
      <c r="EI4" s="109"/>
      <c r="EJ4" s="109"/>
      <c r="EK4" s="109"/>
      <c r="EL4" s="109"/>
      <c r="EM4" s="109"/>
      <c r="EN4" s="109"/>
      <c r="EO4" s="109"/>
      <c r="EP4" s="109"/>
      <c r="EQ4" s="109"/>
      <c r="ER4" s="109"/>
      <c r="ES4" s="109"/>
      <c r="ET4" s="109"/>
      <c r="EU4" s="109"/>
      <c r="EV4" s="109"/>
      <c r="EW4" s="109"/>
      <c r="EX4" s="109"/>
      <c r="EY4" s="109"/>
      <c r="EZ4" s="109"/>
      <c r="FA4" s="109"/>
      <c r="FB4" s="109"/>
      <c r="FC4" s="109"/>
      <c r="FD4" s="109"/>
      <c r="FE4" s="109"/>
      <c r="FF4" s="109"/>
      <c r="FG4" s="109"/>
      <c r="FH4" s="109"/>
      <c r="FI4" s="109"/>
      <c r="FJ4" s="109"/>
      <c r="FK4" s="109"/>
      <c r="FL4" s="109"/>
      <c r="FM4" s="109"/>
      <c r="FN4" s="109"/>
      <c r="FO4" s="109"/>
      <c r="FP4" s="109"/>
      <c r="FQ4" s="109"/>
      <c r="FR4" s="109"/>
      <c r="FS4" s="109"/>
      <c r="FT4" s="109"/>
      <c r="FU4" s="109"/>
      <c r="FV4" s="109"/>
      <c r="FW4" s="109"/>
      <c r="FX4" s="109"/>
      <c r="FY4" s="109"/>
      <c r="FZ4" s="109"/>
      <c r="GA4" s="109"/>
      <c r="GB4" s="109"/>
      <c r="GC4" s="109"/>
      <c r="GD4" s="109"/>
      <c r="GE4" s="109"/>
      <c r="GF4" s="109"/>
      <c r="GG4" s="109"/>
      <c r="GH4" s="109"/>
      <c r="GI4" s="109"/>
      <c r="GJ4" s="109"/>
      <c r="GK4" s="109"/>
      <c r="GL4" s="109"/>
      <c r="GM4" s="109"/>
      <c r="GN4" s="109"/>
      <c r="GO4" s="109"/>
      <c r="GP4" s="109"/>
      <c r="GQ4" s="109"/>
      <c r="GR4" s="109"/>
      <c r="GS4" s="109"/>
      <c r="GT4" s="109"/>
      <c r="GU4" s="109"/>
      <c r="GV4" s="109"/>
      <c r="GW4" s="109"/>
      <c r="GX4" s="109"/>
      <c r="GY4" s="109"/>
      <c r="GZ4" s="109"/>
      <c r="HA4" s="118"/>
      <c r="HB4" s="118"/>
      <c r="HC4" s="118"/>
      <c r="HD4" s="118"/>
      <c r="HE4" s="118"/>
      <c r="HF4" s="118"/>
      <c r="HG4" s="118"/>
      <c r="HH4" s="118"/>
      <c r="HI4" s="118"/>
      <c r="HJ4" s="118"/>
      <c r="HK4" s="118"/>
      <c r="HL4" s="118"/>
      <c r="HM4" s="118"/>
      <c r="HN4" s="118"/>
      <c r="HO4" s="118"/>
      <c r="HP4" s="118"/>
      <c r="HQ4" s="118"/>
      <c r="HR4" s="118"/>
      <c r="HS4" s="118"/>
      <c r="HT4" s="118"/>
      <c r="HU4" s="118"/>
      <c r="HV4" s="118"/>
      <c r="HW4" s="118"/>
      <c r="HX4" s="118"/>
      <c r="HY4" s="118"/>
      <c r="HZ4" s="118"/>
      <c r="IA4" s="118"/>
      <c r="IB4" s="118"/>
      <c r="IC4" s="118"/>
      <c r="ID4" s="118"/>
      <c r="IE4" s="118"/>
      <c r="IF4" s="118"/>
      <c r="IG4" s="118"/>
      <c r="IH4" s="118"/>
      <c r="II4" s="118"/>
      <c r="IJ4" s="119"/>
      <c r="IK4" s="119"/>
      <c r="IL4" s="120"/>
      <c r="IM4" s="120"/>
      <c r="IN4" s="120"/>
      <c r="IO4" s="120"/>
      <c r="IP4" s="120"/>
      <c r="IQ4" s="120"/>
      <c r="IR4" s="120"/>
      <c r="IS4" s="120"/>
      <c r="IT4" s="120"/>
      <c r="IU4" s="120"/>
      <c r="IV4" s="120"/>
    </row>
    <row r="5" s="97" customFormat="1" ht="30" customHeight="1" spans="1:243">
      <c r="A5" s="108" t="s">
        <v>18</v>
      </c>
      <c r="B5" s="108" t="s">
        <v>19</v>
      </c>
      <c r="C5" s="108" t="s">
        <v>20</v>
      </c>
      <c r="D5" s="108" t="s">
        <v>21</v>
      </c>
      <c r="E5" s="108" t="s">
        <v>22</v>
      </c>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118"/>
      <c r="HB5" s="118"/>
      <c r="HC5" s="118"/>
      <c r="HD5" s="118"/>
      <c r="HE5" s="118"/>
      <c r="HF5" s="118"/>
      <c r="HG5" s="118"/>
      <c r="HH5" s="118"/>
      <c r="HI5" s="118"/>
      <c r="HJ5" s="118"/>
      <c r="HK5" s="118"/>
      <c r="HL5" s="118"/>
      <c r="HM5" s="118"/>
      <c r="HN5" s="118"/>
      <c r="HO5" s="118"/>
      <c r="HP5" s="118"/>
      <c r="HQ5" s="118"/>
      <c r="HR5" s="118"/>
      <c r="HS5" s="118"/>
      <c r="HT5" s="118"/>
      <c r="HU5" s="118"/>
      <c r="HV5" s="118"/>
      <c r="HW5" s="118"/>
      <c r="HX5" s="118"/>
      <c r="HY5" s="118"/>
      <c r="HZ5" s="118"/>
      <c r="IA5" s="118"/>
      <c r="IB5" s="118"/>
      <c r="IC5" s="118"/>
      <c r="ID5" s="118"/>
      <c r="IE5" s="118"/>
      <c r="IF5" s="118"/>
      <c r="IG5" s="118"/>
      <c r="IH5" s="118"/>
      <c r="II5" s="118"/>
    </row>
    <row r="6" s="98" customFormat="1" ht="21" customHeight="1" spans="1:243">
      <c r="A6" s="108" t="s">
        <v>3</v>
      </c>
      <c r="B6" s="110">
        <f ca="1">SUM(B7:B9)</f>
        <v>1545</v>
      </c>
      <c r="C6" s="110"/>
      <c r="D6" s="110">
        <f>SUM(D7:D9)</f>
        <v>43.66</v>
      </c>
      <c r="E6" s="110">
        <f>SUM(E7:E9)</f>
        <v>41.47</v>
      </c>
      <c r="F6" s="101"/>
      <c r="G6" s="111"/>
      <c r="H6" s="111"/>
      <c r="I6" s="111"/>
      <c r="J6" s="111"/>
      <c r="K6" s="111"/>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c r="AX6" s="111"/>
      <c r="AY6" s="111"/>
      <c r="AZ6" s="111"/>
      <c r="BA6" s="111"/>
      <c r="BB6" s="111"/>
      <c r="BC6" s="111"/>
      <c r="BD6" s="111"/>
      <c r="BE6" s="111"/>
      <c r="BF6" s="111"/>
      <c r="BG6" s="111"/>
      <c r="BH6" s="111"/>
      <c r="BI6" s="111"/>
      <c r="BJ6" s="111"/>
      <c r="BK6" s="111"/>
      <c r="BL6" s="111"/>
      <c r="BM6" s="111"/>
      <c r="BN6" s="111"/>
      <c r="BO6" s="111"/>
      <c r="BP6" s="111"/>
      <c r="BQ6" s="111"/>
      <c r="BR6" s="111"/>
      <c r="BS6" s="111"/>
      <c r="BT6" s="111"/>
      <c r="BU6" s="111"/>
      <c r="BV6" s="111"/>
      <c r="BW6" s="111"/>
      <c r="BX6" s="111"/>
      <c r="BY6" s="111"/>
      <c r="BZ6" s="111"/>
      <c r="CA6" s="111"/>
      <c r="CB6" s="111"/>
      <c r="CC6" s="111"/>
      <c r="CD6" s="111"/>
      <c r="CE6" s="111"/>
      <c r="CF6" s="111"/>
      <c r="CG6" s="111"/>
      <c r="CH6" s="111"/>
      <c r="CI6" s="111"/>
      <c r="CJ6" s="111"/>
      <c r="CK6" s="111"/>
      <c r="CL6" s="111"/>
      <c r="CM6" s="111"/>
      <c r="CN6" s="111"/>
      <c r="CO6" s="111"/>
      <c r="CP6" s="111"/>
      <c r="CQ6" s="111"/>
      <c r="CR6" s="111"/>
      <c r="CS6" s="111"/>
      <c r="CT6" s="111"/>
      <c r="CU6" s="111"/>
      <c r="CV6" s="111"/>
      <c r="CW6" s="111"/>
      <c r="CX6" s="111"/>
      <c r="CY6" s="111"/>
      <c r="CZ6" s="111"/>
      <c r="DA6" s="111"/>
      <c r="DB6" s="111"/>
      <c r="DC6" s="111"/>
      <c r="DD6" s="111"/>
      <c r="DE6" s="111"/>
      <c r="DF6" s="111"/>
      <c r="DG6" s="111"/>
      <c r="DH6" s="111"/>
      <c r="DI6" s="111"/>
      <c r="DJ6" s="111"/>
      <c r="DK6" s="111"/>
      <c r="DL6" s="111"/>
      <c r="DM6" s="111"/>
      <c r="DN6" s="111"/>
      <c r="DO6" s="111"/>
      <c r="DP6" s="111"/>
      <c r="DQ6" s="111"/>
      <c r="DR6" s="111"/>
      <c r="DS6" s="111"/>
      <c r="DT6" s="111"/>
      <c r="DU6" s="111"/>
      <c r="DV6" s="111"/>
      <c r="DW6" s="111"/>
      <c r="DX6" s="111"/>
      <c r="DY6" s="111"/>
      <c r="DZ6" s="111"/>
      <c r="EA6" s="111"/>
      <c r="EB6" s="111"/>
      <c r="EC6" s="111"/>
      <c r="ED6" s="111"/>
      <c r="EE6" s="111"/>
      <c r="EF6" s="111"/>
      <c r="EG6" s="111"/>
      <c r="EH6" s="111"/>
      <c r="EI6" s="111"/>
      <c r="EJ6" s="111"/>
      <c r="EK6" s="111"/>
      <c r="EL6" s="111"/>
      <c r="EM6" s="111"/>
      <c r="EN6" s="111"/>
      <c r="EO6" s="111"/>
      <c r="EP6" s="111"/>
      <c r="EQ6" s="111"/>
      <c r="ER6" s="111"/>
      <c r="ES6" s="111"/>
      <c r="ET6" s="111"/>
      <c r="EU6" s="111"/>
      <c r="EV6" s="111"/>
      <c r="EW6" s="111"/>
      <c r="EX6" s="111"/>
      <c r="EY6" s="111"/>
      <c r="EZ6" s="111"/>
      <c r="FA6" s="111"/>
      <c r="FB6" s="111"/>
      <c r="FC6" s="111"/>
      <c r="FD6" s="111"/>
      <c r="FE6" s="111"/>
      <c r="FF6" s="111"/>
      <c r="FG6" s="111"/>
      <c r="FH6" s="111"/>
      <c r="FI6" s="111"/>
      <c r="FJ6" s="111"/>
      <c r="FK6" s="111"/>
      <c r="FL6" s="111"/>
      <c r="FM6" s="111"/>
      <c r="FN6" s="111"/>
      <c r="FO6" s="111"/>
      <c r="FP6" s="111"/>
      <c r="FQ6" s="111"/>
      <c r="FR6" s="111"/>
      <c r="FS6" s="111"/>
      <c r="FT6" s="111"/>
      <c r="FU6" s="111"/>
      <c r="FV6" s="111"/>
      <c r="FW6" s="111"/>
      <c r="FX6" s="111"/>
      <c r="FY6" s="111"/>
      <c r="FZ6" s="111"/>
      <c r="GA6" s="111"/>
      <c r="GB6" s="111"/>
      <c r="GC6" s="111"/>
      <c r="GD6" s="111"/>
      <c r="GE6" s="111"/>
      <c r="GF6" s="111"/>
      <c r="GG6" s="111"/>
      <c r="GH6" s="111"/>
      <c r="GI6" s="111"/>
      <c r="GJ6" s="111"/>
      <c r="GK6" s="111"/>
      <c r="GL6" s="111"/>
      <c r="GM6" s="111"/>
      <c r="GN6" s="111"/>
      <c r="GO6" s="111"/>
      <c r="GP6" s="111"/>
      <c r="GQ6" s="111"/>
      <c r="GR6" s="111"/>
      <c r="GS6" s="111"/>
      <c r="GT6" s="111"/>
      <c r="GU6" s="111"/>
      <c r="GV6" s="111"/>
      <c r="GW6" s="111"/>
      <c r="GX6" s="111"/>
      <c r="GY6" s="111"/>
      <c r="GZ6" s="111"/>
      <c r="HA6" s="111"/>
      <c r="HB6" s="111"/>
      <c r="HC6" s="111"/>
      <c r="HD6" s="111"/>
      <c r="HE6" s="111"/>
      <c r="HF6" s="111"/>
      <c r="HG6" s="111"/>
      <c r="HH6" s="111"/>
      <c r="HI6" s="111"/>
      <c r="HJ6" s="111"/>
      <c r="HK6" s="111"/>
      <c r="HL6" s="111"/>
      <c r="HM6" s="111"/>
      <c r="HN6" s="111"/>
      <c r="HO6" s="111"/>
      <c r="HP6" s="111"/>
      <c r="HQ6" s="111"/>
      <c r="HR6" s="111"/>
      <c r="HS6" s="111"/>
      <c r="HT6" s="111"/>
      <c r="HU6" s="111"/>
      <c r="HV6" s="111"/>
      <c r="HW6" s="111"/>
      <c r="HX6" s="111"/>
      <c r="HY6" s="111"/>
      <c r="HZ6" s="111"/>
      <c r="IA6" s="111"/>
      <c r="IB6" s="111"/>
      <c r="IC6" s="111"/>
      <c r="ID6" s="111"/>
      <c r="IE6" s="111"/>
      <c r="IF6" s="111"/>
      <c r="IG6" s="111"/>
      <c r="IH6" s="111"/>
      <c r="II6" s="111"/>
    </row>
    <row r="7" ht="21" customHeight="1" spans="1:5">
      <c r="A7" s="112" t="s">
        <v>8</v>
      </c>
      <c r="B7" s="113">
        <f ca="1">VLOOKUP(A:A,#REF!,2,FALSE)</f>
        <v>372</v>
      </c>
      <c r="C7" s="114">
        <v>0.3</v>
      </c>
      <c r="D7" s="115">
        <v>10.51</v>
      </c>
      <c r="E7" s="115">
        <f>ROUND(D7*0.95,2)</f>
        <v>9.98</v>
      </c>
    </row>
    <row r="8" ht="21" customHeight="1" spans="1:5">
      <c r="A8" s="112" t="s">
        <v>9</v>
      </c>
      <c r="B8" s="113">
        <f ca="1">VLOOKUP(A:A,#REF!,2,FALSE)</f>
        <v>325</v>
      </c>
      <c r="C8" s="114">
        <v>0.3</v>
      </c>
      <c r="D8" s="115">
        <v>9.19</v>
      </c>
      <c r="E8" s="115">
        <f>ROUND(D8*0.95,2)</f>
        <v>8.73</v>
      </c>
    </row>
    <row r="9" ht="21" customHeight="1" spans="1:5">
      <c r="A9" s="112" t="s">
        <v>10</v>
      </c>
      <c r="B9" s="113">
        <f ca="1">VLOOKUP(A:A,#REF!,2,FALSE)</f>
        <v>848</v>
      </c>
      <c r="C9" s="114">
        <v>0.3</v>
      </c>
      <c r="D9" s="115">
        <v>23.96</v>
      </c>
      <c r="E9" s="115">
        <f>ROUND(D9*0.95,2)</f>
        <v>22.76</v>
      </c>
    </row>
    <row r="10" ht="135" customHeight="1" spans="1:5">
      <c r="A10" s="116" t="s">
        <v>23</v>
      </c>
      <c r="B10" s="117"/>
      <c r="C10" s="117"/>
      <c r="D10" s="117"/>
      <c r="E10" s="117"/>
    </row>
    <row r="11" ht="14.25" spans="1:4">
      <c r="A11" s="117"/>
      <c r="B11" s="117"/>
      <c r="C11" s="117"/>
      <c r="D11" s="117"/>
    </row>
    <row r="12" customHeight="1" spans="1:4">
      <c r="A12" s="117"/>
      <c r="B12" s="117"/>
      <c r="C12" s="117"/>
      <c r="D12" s="117"/>
    </row>
    <row r="13" customHeight="1" spans="1:4">
      <c r="A13" s="117"/>
      <c r="B13" s="117"/>
      <c r="C13" s="117"/>
      <c r="D13" s="117"/>
    </row>
    <row r="14" customHeight="1" spans="1:4">
      <c r="A14" s="117"/>
      <c r="B14" s="117"/>
      <c r="C14" s="117"/>
      <c r="D14" s="117"/>
    </row>
    <row r="28" ht="179" customHeight="1"/>
  </sheetData>
  <sheetCalcPr fullCalcOnLoad="1"/>
  <mergeCells count="2">
    <mergeCell ref="A2:E2"/>
    <mergeCell ref="A10:E10"/>
  </mergeCells>
  <printOptions horizontalCentered="1"/>
  <pageMargins left="0.393055555555556" right="0.393055555555556" top="0.786805555555556" bottom="0.786805555555556" header="0.389583333333333" footer="0.393055555555556"/>
  <pageSetup paperSize="9" scale="120" fitToHeight="0" orientation="landscape" horizontalDpi="600" vertic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V11"/>
  <sheetViews>
    <sheetView view="pageBreakPreview" zoomScale="110" zoomScaleNormal="100" workbookViewId="0">
      <pane ySplit="6" topLeftCell="A7" activePane="bottomLeft" state="frozen"/>
      <selection/>
      <selection pane="bottomLeft" activeCell="A2" sqref="A2:E2"/>
    </sheetView>
  </sheetViews>
  <sheetFormatPr defaultColWidth="9" defaultRowHeight="24" customHeight="1"/>
  <cols>
    <col min="1" max="1" width="26.3583333333333" style="76" customWidth="1"/>
    <col min="2" max="4" width="16.75" style="77" customWidth="1"/>
    <col min="5" max="5" width="15.5" style="77" customWidth="1"/>
    <col min="6" max="6" width="9" style="78" customWidth="1"/>
    <col min="7" max="7" width="10.75" style="78"/>
    <col min="8" max="8" width="11.875" style="78"/>
    <col min="9" max="194" width="9" style="78" customWidth="1"/>
    <col min="195" max="228" width="9" style="72"/>
    <col min="229" max="229" width="10.375" style="72" customWidth="1"/>
    <col min="230" max="230" width="9" style="72"/>
  </cols>
  <sheetData>
    <row r="1" customHeight="1" spans="1:1">
      <c r="A1" s="79" t="s">
        <v>24</v>
      </c>
    </row>
    <row r="2" s="72" customFormat="1" ht="42" customHeight="1" spans="1:5">
      <c r="A2" s="80" t="s">
        <v>25</v>
      </c>
      <c r="B2" s="80"/>
      <c r="C2" s="80"/>
      <c r="D2" s="80"/>
      <c r="E2" s="80"/>
    </row>
    <row r="3" s="73" customFormat="1" customHeight="1" spans="1:230">
      <c r="A3" s="81"/>
      <c r="B3" s="82"/>
      <c r="C3" s="82"/>
      <c r="D3" s="83"/>
      <c r="E3" s="84" t="s">
        <v>26</v>
      </c>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row>
    <row r="4" s="74" customFormat="1" ht="35" customHeight="1" spans="1:230">
      <c r="A4" s="56" t="s">
        <v>2</v>
      </c>
      <c r="B4" s="85" t="s">
        <v>27</v>
      </c>
      <c r="C4" s="86"/>
      <c r="D4" s="86"/>
      <c r="E4" s="87" t="s">
        <v>28</v>
      </c>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88"/>
      <c r="DS4" s="88"/>
      <c r="DT4" s="88"/>
      <c r="DU4" s="88"/>
      <c r="DV4" s="88"/>
      <c r="DW4" s="88"/>
      <c r="DX4" s="88"/>
      <c r="DY4" s="88"/>
      <c r="DZ4" s="88"/>
      <c r="EA4" s="88"/>
      <c r="EB4" s="88"/>
      <c r="EC4" s="88"/>
      <c r="ED4" s="88"/>
      <c r="EE4" s="88"/>
      <c r="EF4" s="88"/>
      <c r="EG4" s="88"/>
      <c r="EH4" s="88"/>
      <c r="EI4" s="88"/>
      <c r="EJ4" s="88"/>
      <c r="EK4" s="88"/>
      <c r="EL4" s="88"/>
      <c r="EM4" s="88"/>
      <c r="EN4" s="88"/>
      <c r="EO4" s="88"/>
      <c r="EP4" s="88"/>
      <c r="EQ4" s="88"/>
      <c r="ER4" s="88"/>
      <c r="ES4" s="88"/>
      <c r="ET4" s="88"/>
      <c r="EU4" s="88"/>
      <c r="EV4" s="88"/>
      <c r="EW4" s="88"/>
      <c r="EX4" s="88"/>
      <c r="EY4" s="88"/>
      <c r="EZ4" s="88"/>
      <c r="FA4" s="88"/>
      <c r="FB4" s="88"/>
      <c r="FC4" s="88"/>
      <c r="FD4" s="88"/>
      <c r="FE4" s="88"/>
      <c r="FF4" s="88"/>
      <c r="FG4" s="88"/>
      <c r="FH4" s="88"/>
      <c r="FI4" s="88"/>
      <c r="FJ4" s="88"/>
      <c r="FK4" s="88"/>
      <c r="FL4" s="88"/>
      <c r="FM4" s="88"/>
      <c r="FN4" s="88"/>
      <c r="FO4" s="88"/>
      <c r="FP4" s="88"/>
      <c r="FQ4" s="88"/>
      <c r="FR4" s="88"/>
      <c r="FS4" s="88"/>
      <c r="FT4" s="88"/>
      <c r="FU4" s="88"/>
      <c r="FV4" s="88"/>
      <c r="FW4" s="88"/>
      <c r="FX4" s="88"/>
      <c r="FY4" s="88"/>
      <c r="FZ4" s="88"/>
      <c r="GA4" s="88"/>
      <c r="GB4" s="88"/>
      <c r="GC4" s="88"/>
      <c r="GD4" s="88"/>
      <c r="GE4" s="88"/>
      <c r="GF4" s="88"/>
      <c r="GG4" s="88"/>
      <c r="GH4" s="88"/>
      <c r="GI4" s="88"/>
      <c r="GJ4" s="88"/>
      <c r="GK4" s="88"/>
      <c r="GL4" s="88"/>
      <c r="GM4" s="96"/>
      <c r="GN4" s="96"/>
      <c r="GO4" s="96"/>
      <c r="GP4" s="96"/>
      <c r="GQ4" s="96"/>
      <c r="GR4" s="96"/>
      <c r="GS4" s="96"/>
      <c r="GT4" s="96"/>
      <c r="GU4" s="96"/>
      <c r="GV4" s="96"/>
      <c r="GW4" s="96"/>
      <c r="GX4" s="96"/>
      <c r="GY4" s="96"/>
      <c r="GZ4" s="96"/>
      <c r="HA4" s="96"/>
      <c r="HB4" s="96"/>
      <c r="HC4" s="96"/>
      <c r="HD4" s="96"/>
      <c r="HE4" s="96"/>
      <c r="HF4" s="96"/>
      <c r="HG4" s="96"/>
      <c r="HH4" s="96"/>
      <c r="HI4" s="96"/>
      <c r="HJ4" s="96"/>
      <c r="HK4" s="96"/>
      <c r="HL4" s="96"/>
      <c r="HM4" s="96"/>
      <c r="HN4" s="96"/>
      <c r="HO4" s="96"/>
      <c r="HP4" s="96"/>
      <c r="HQ4" s="96"/>
      <c r="HR4" s="96"/>
      <c r="HS4" s="96"/>
      <c r="HT4" s="96"/>
      <c r="HU4" s="96"/>
      <c r="HV4" s="96"/>
    </row>
    <row r="5" s="74" customFormat="1" ht="36" customHeight="1" spans="1:230">
      <c r="A5" s="56"/>
      <c r="B5" s="89" t="s">
        <v>29</v>
      </c>
      <c r="C5" s="89" t="s">
        <v>30</v>
      </c>
      <c r="D5" s="90" t="s">
        <v>31</v>
      </c>
      <c r="E5" s="87"/>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88"/>
      <c r="EE5" s="88"/>
      <c r="EF5" s="88"/>
      <c r="EG5" s="88"/>
      <c r="EH5" s="88"/>
      <c r="EI5" s="88"/>
      <c r="EJ5" s="88"/>
      <c r="EK5" s="88"/>
      <c r="EL5" s="88"/>
      <c r="EM5" s="88"/>
      <c r="EN5" s="88"/>
      <c r="EO5" s="88"/>
      <c r="EP5" s="88"/>
      <c r="EQ5" s="88"/>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88"/>
      <c r="FZ5" s="88"/>
      <c r="GA5" s="88"/>
      <c r="GB5" s="88"/>
      <c r="GC5" s="88"/>
      <c r="GD5" s="88"/>
      <c r="GE5" s="88"/>
      <c r="GF5" s="88"/>
      <c r="GG5" s="88"/>
      <c r="GH5" s="88"/>
      <c r="GI5" s="88"/>
      <c r="GJ5" s="88"/>
      <c r="GK5" s="88"/>
      <c r="GL5" s="88"/>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row>
    <row r="6" s="74" customFormat="1" ht="36" customHeight="1" spans="1:230">
      <c r="A6" s="56" t="s">
        <v>18</v>
      </c>
      <c r="B6" s="89" t="s">
        <v>19</v>
      </c>
      <c r="C6" s="89" t="s">
        <v>20</v>
      </c>
      <c r="D6" s="90" t="s">
        <v>21</v>
      </c>
      <c r="E6" s="91" t="s">
        <v>32</v>
      </c>
      <c r="F6" s="88"/>
      <c r="G6" s="88"/>
      <c r="H6" s="88"/>
      <c r="I6" s="88"/>
      <c r="J6" s="88"/>
      <c r="K6" s="88"/>
      <c r="L6" s="88" t="s">
        <v>33</v>
      </c>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c r="DZ6" s="88"/>
      <c r="EA6" s="88"/>
      <c r="EB6" s="88"/>
      <c r="EC6" s="88"/>
      <c r="ED6" s="88"/>
      <c r="EE6" s="88"/>
      <c r="EF6" s="88"/>
      <c r="EG6" s="88"/>
      <c r="EH6" s="88"/>
      <c r="EI6" s="88"/>
      <c r="EJ6" s="88"/>
      <c r="EK6" s="88"/>
      <c r="EL6" s="88"/>
      <c r="EM6" s="88"/>
      <c r="EN6" s="88"/>
      <c r="EO6" s="88"/>
      <c r="EP6" s="88"/>
      <c r="EQ6" s="88"/>
      <c r="ER6" s="88"/>
      <c r="ES6" s="88"/>
      <c r="ET6" s="88"/>
      <c r="EU6" s="88"/>
      <c r="EV6" s="88"/>
      <c r="EW6" s="88"/>
      <c r="EX6" s="88"/>
      <c r="EY6" s="88"/>
      <c r="EZ6" s="88"/>
      <c r="FA6" s="88"/>
      <c r="FB6" s="88"/>
      <c r="FC6" s="88"/>
      <c r="FD6" s="88"/>
      <c r="FE6" s="88"/>
      <c r="FF6" s="88"/>
      <c r="FG6" s="88"/>
      <c r="FH6" s="88"/>
      <c r="FI6" s="88"/>
      <c r="FJ6" s="88"/>
      <c r="FK6" s="88"/>
      <c r="FL6" s="88"/>
      <c r="FM6" s="88"/>
      <c r="FN6" s="88"/>
      <c r="FO6" s="88"/>
      <c r="FP6" s="88"/>
      <c r="FQ6" s="88"/>
      <c r="FR6" s="88"/>
      <c r="FS6" s="88"/>
      <c r="FT6" s="88"/>
      <c r="FU6" s="88"/>
      <c r="FV6" s="88"/>
      <c r="FW6" s="88"/>
      <c r="FX6" s="88"/>
      <c r="FY6" s="88"/>
      <c r="FZ6" s="88"/>
      <c r="GA6" s="88"/>
      <c r="GB6" s="88"/>
      <c r="GC6" s="88"/>
      <c r="GD6" s="88"/>
      <c r="GE6" s="88"/>
      <c r="GF6" s="88"/>
      <c r="GG6" s="88"/>
      <c r="GH6" s="88"/>
      <c r="GI6" s="88"/>
      <c r="GJ6" s="88"/>
      <c r="GK6" s="88"/>
      <c r="GL6" s="88"/>
      <c r="GM6" s="96"/>
      <c r="GN6" s="96"/>
      <c r="GO6" s="96"/>
      <c r="GP6" s="96"/>
      <c r="GQ6" s="96"/>
      <c r="GR6" s="96"/>
      <c r="GS6" s="96"/>
      <c r="GT6" s="96"/>
      <c r="GU6" s="96"/>
      <c r="GV6" s="96"/>
      <c r="GW6" s="96"/>
      <c r="GX6" s="96"/>
      <c r="GY6" s="96"/>
      <c r="GZ6" s="96"/>
      <c r="HA6" s="96"/>
      <c r="HB6" s="96"/>
      <c r="HC6" s="96"/>
      <c r="HD6" s="96"/>
      <c r="HE6" s="96"/>
      <c r="HF6" s="96"/>
      <c r="HG6" s="96"/>
      <c r="HH6" s="96"/>
      <c r="HI6" s="96"/>
      <c r="HJ6" s="96"/>
      <c r="HK6" s="96"/>
      <c r="HL6" s="96"/>
      <c r="HM6" s="96"/>
      <c r="HN6" s="96"/>
      <c r="HO6" s="96"/>
      <c r="HP6" s="96"/>
      <c r="HQ6" s="96"/>
      <c r="HR6" s="96"/>
      <c r="HS6" s="96"/>
      <c r="HT6" s="96"/>
      <c r="HU6" s="96"/>
      <c r="HV6" s="96"/>
    </row>
    <row r="7" s="74" customFormat="1" ht="36" customHeight="1" spans="1:230">
      <c r="A7" s="59" t="s">
        <v>3</v>
      </c>
      <c r="B7" s="92">
        <f ca="1">VLOOKUP(A7,'附件2-2-1 独生子女伤残家庭'!$A:$E,5,0)</f>
        <v>79.12</v>
      </c>
      <c r="C7" s="92">
        <f ca="1">VLOOKUP(A7,'附件2-2-2 独生子女死亡家庭'!$A:$E,5,0)</f>
        <v>168.69</v>
      </c>
      <c r="D7" s="92">
        <f ca="1">VLOOKUP(A:A,'附件2-2-3 其他家庭'!A:M,13,FALSE)</f>
        <v>11.15</v>
      </c>
      <c r="E7" s="93">
        <f ca="1">SUM(B7:D7)</f>
        <v>258.96</v>
      </c>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96"/>
      <c r="GN7" s="96"/>
      <c r="GO7" s="96"/>
      <c r="GP7" s="96"/>
      <c r="GQ7" s="96"/>
      <c r="GR7" s="96"/>
      <c r="GS7" s="96"/>
      <c r="GT7" s="96"/>
      <c r="GU7" s="96"/>
      <c r="GV7" s="96"/>
      <c r="GW7" s="96"/>
      <c r="GX7" s="96"/>
      <c r="GY7" s="96"/>
      <c r="GZ7" s="96"/>
      <c r="HA7" s="96"/>
      <c r="HB7" s="96"/>
      <c r="HC7" s="96"/>
      <c r="HD7" s="96"/>
      <c r="HE7" s="96"/>
      <c r="HF7" s="96"/>
      <c r="HG7" s="96"/>
      <c r="HH7" s="96"/>
      <c r="HI7" s="96"/>
      <c r="HJ7" s="96"/>
      <c r="HK7" s="96"/>
      <c r="HL7" s="96"/>
      <c r="HM7" s="96"/>
      <c r="HN7" s="96"/>
      <c r="HO7" s="96"/>
      <c r="HP7" s="96"/>
      <c r="HQ7" s="96"/>
      <c r="HR7" s="96"/>
      <c r="HS7" s="96"/>
      <c r="HT7" s="96"/>
      <c r="HU7" s="96"/>
      <c r="HV7" s="96"/>
    </row>
    <row r="8" s="74" customFormat="1" ht="36" customHeight="1" spans="1:230">
      <c r="A8" s="59" t="s">
        <v>8</v>
      </c>
      <c r="B8" s="94">
        <v>30.36</v>
      </c>
      <c r="C8" s="94">
        <v>57.1</v>
      </c>
      <c r="D8" s="95">
        <v>1.33</v>
      </c>
      <c r="E8" s="93">
        <f>SUM(B8:D8)</f>
        <v>88.79</v>
      </c>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96"/>
      <c r="GN8" s="96"/>
      <c r="GO8" s="96"/>
      <c r="GP8" s="96"/>
      <c r="GQ8" s="96"/>
      <c r="GR8" s="96"/>
      <c r="GS8" s="96"/>
      <c r="GT8" s="96"/>
      <c r="GU8" s="96"/>
      <c r="GV8" s="96"/>
      <c r="GW8" s="96"/>
      <c r="GX8" s="96"/>
      <c r="GY8" s="96"/>
      <c r="GZ8" s="96"/>
      <c r="HA8" s="96"/>
      <c r="HB8" s="96"/>
      <c r="HC8" s="96"/>
      <c r="HD8" s="96"/>
      <c r="HE8" s="96"/>
      <c r="HF8" s="96"/>
      <c r="HG8" s="96"/>
      <c r="HH8" s="96"/>
      <c r="HI8" s="96"/>
      <c r="HJ8" s="96"/>
      <c r="HK8" s="96"/>
      <c r="HL8" s="96"/>
      <c r="HM8" s="96"/>
      <c r="HN8" s="96"/>
      <c r="HO8" s="96"/>
      <c r="HP8" s="96"/>
      <c r="HQ8" s="96"/>
      <c r="HR8" s="96"/>
      <c r="HS8" s="96"/>
      <c r="HT8" s="96"/>
      <c r="HU8" s="96"/>
      <c r="HV8" s="96"/>
    </row>
    <row r="9" s="74" customFormat="1" ht="36" customHeight="1" spans="1:230">
      <c r="A9" s="59" t="s">
        <v>9</v>
      </c>
      <c r="B9" s="94">
        <v>30.83</v>
      </c>
      <c r="C9" s="94">
        <v>76.88</v>
      </c>
      <c r="D9" s="95">
        <v>2.35</v>
      </c>
      <c r="E9" s="93">
        <f>SUM(B9:D9)</f>
        <v>110.06</v>
      </c>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c r="CQ9" s="88"/>
      <c r="CR9" s="88"/>
      <c r="CS9" s="88"/>
      <c r="CT9" s="88"/>
      <c r="CU9" s="88"/>
      <c r="CV9" s="88"/>
      <c r="CW9" s="88"/>
      <c r="CX9" s="88"/>
      <c r="CY9" s="88"/>
      <c r="CZ9" s="88"/>
      <c r="DA9" s="88"/>
      <c r="DB9" s="88"/>
      <c r="DC9" s="88"/>
      <c r="DD9" s="88"/>
      <c r="DE9" s="88"/>
      <c r="DF9" s="88"/>
      <c r="DG9" s="88"/>
      <c r="DH9" s="88"/>
      <c r="DI9" s="88"/>
      <c r="DJ9" s="88"/>
      <c r="DK9" s="88"/>
      <c r="DL9" s="88"/>
      <c r="DM9" s="88"/>
      <c r="DN9" s="88"/>
      <c r="DO9" s="88"/>
      <c r="DP9" s="88"/>
      <c r="DQ9" s="88"/>
      <c r="DR9" s="88"/>
      <c r="DS9" s="88"/>
      <c r="DT9" s="88"/>
      <c r="DU9" s="88"/>
      <c r="DV9" s="88"/>
      <c r="DW9" s="88"/>
      <c r="DX9" s="88"/>
      <c r="DY9" s="88"/>
      <c r="DZ9" s="88"/>
      <c r="EA9" s="88"/>
      <c r="EB9" s="88"/>
      <c r="EC9" s="88"/>
      <c r="ED9" s="88"/>
      <c r="EE9" s="88"/>
      <c r="EF9" s="88"/>
      <c r="EG9" s="88"/>
      <c r="EH9" s="88"/>
      <c r="EI9" s="88"/>
      <c r="EJ9" s="88"/>
      <c r="EK9" s="88"/>
      <c r="EL9" s="88"/>
      <c r="EM9" s="88"/>
      <c r="EN9" s="88"/>
      <c r="EO9" s="88"/>
      <c r="EP9" s="88"/>
      <c r="EQ9" s="88"/>
      <c r="ER9" s="88"/>
      <c r="ES9" s="88"/>
      <c r="ET9" s="88"/>
      <c r="EU9" s="88"/>
      <c r="EV9" s="88"/>
      <c r="EW9" s="88"/>
      <c r="EX9" s="88"/>
      <c r="EY9" s="88"/>
      <c r="EZ9" s="88"/>
      <c r="FA9" s="88"/>
      <c r="FB9" s="88"/>
      <c r="FC9" s="88"/>
      <c r="FD9" s="88"/>
      <c r="FE9" s="88"/>
      <c r="FF9" s="88"/>
      <c r="FG9" s="88"/>
      <c r="FH9" s="88"/>
      <c r="FI9" s="88"/>
      <c r="FJ9" s="88"/>
      <c r="FK9" s="88"/>
      <c r="FL9" s="88"/>
      <c r="FM9" s="88"/>
      <c r="FN9" s="88"/>
      <c r="FO9" s="88"/>
      <c r="FP9" s="88"/>
      <c r="FQ9" s="88"/>
      <c r="FR9" s="88"/>
      <c r="FS9" s="88"/>
      <c r="FT9" s="88"/>
      <c r="FU9" s="88"/>
      <c r="FV9" s="88"/>
      <c r="FW9" s="88"/>
      <c r="FX9" s="88"/>
      <c r="FY9" s="88"/>
      <c r="FZ9" s="88"/>
      <c r="GA9" s="88"/>
      <c r="GB9" s="88"/>
      <c r="GC9" s="88"/>
      <c r="GD9" s="88"/>
      <c r="GE9" s="88"/>
      <c r="GF9" s="88"/>
      <c r="GG9" s="88"/>
      <c r="GH9" s="88"/>
      <c r="GI9" s="88"/>
      <c r="GJ9" s="88"/>
      <c r="GK9" s="88"/>
      <c r="GL9" s="88"/>
      <c r="GM9" s="96"/>
      <c r="GN9" s="96"/>
      <c r="GO9" s="96"/>
      <c r="GP9" s="96"/>
      <c r="GQ9" s="96"/>
      <c r="GR9" s="96"/>
      <c r="GS9" s="96"/>
      <c r="GT9" s="96"/>
      <c r="GU9" s="96"/>
      <c r="GV9" s="96"/>
      <c r="GW9" s="96"/>
      <c r="GX9" s="96"/>
      <c r="GY9" s="96"/>
      <c r="GZ9" s="96"/>
      <c r="HA9" s="96"/>
      <c r="HB9" s="96"/>
      <c r="HC9" s="96"/>
      <c r="HD9" s="96"/>
      <c r="HE9" s="96"/>
      <c r="HF9" s="96"/>
      <c r="HG9" s="96"/>
      <c r="HH9" s="96"/>
      <c r="HI9" s="96"/>
      <c r="HJ9" s="96"/>
      <c r="HK9" s="96"/>
      <c r="HL9" s="96"/>
      <c r="HM9" s="96"/>
      <c r="HN9" s="96"/>
      <c r="HO9" s="96"/>
      <c r="HP9" s="96"/>
      <c r="HQ9" s="96"/>
      <c r="HR9" s="96"/>
      <c r="HS9" s="96"/>
      <c r="HT9" s="96"/>
      <c r="HU9" s="96"/>
      <c r="HV9" s="96"/>
    </row>
    <row r="10" s="74" customFormat="1" ht="36" customHeight="1" spans="1:230">
      <c r="A10" s="59" t="s">
        <v>10</v>
      </c>
      <c r="B10" s="94">
        <v>17.93</v>
      </c>
      <c r="C10" s="94">
        <v>34.71</v>
      </c>
      <c r="D10" s="95">
        <v>7.47</v>
      </c>
      <c r="E10" s="93">
        <f>SUM(B10:D10)</f>
        <v>60.11</v>
      </c>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96"/>
      <c r="GN10" s="96"/>
      <c r="GO10" s="96"/>
      <c r="GP10" s="96"/>
      <c r="GQ10" s="96"/>
      <c r="GR10" s="96"/>
      <c r="GS10" s="96"/>
      <c r="GT10" s="96"/>
      <c r="GU10" s="96"/>
      <c r="GV10" s="96"/>
      <c r="GW10" s="96"/>
      <c r="GX10" s="96"/>
      <c r="GY10" s="96"/>
      <c r="GZ10" s="96"/>
      <c r="HA10" s="96"/>
      <c r="HB10" s="96"/>
      <c r="HC10" s="96"/>
      <c r="HD10" s="96"/>
      <c r="HE10" s="96"/>
      <c r="HF10" s="96"/>
      <c r="HG10" s="96"/>
      <c r="HH10" s="96"/>
      <c r="HI10" s="96"/>
      <c r="HJ10" s="96"/>
      <c r="HK10" s="96"/>
      <c r="HL10" s="96"/>
      <c r="HM10" s="96"/>
      <c r="HN10" s="96"/>
      <c r="HO10" s="96"/>
      <c r="HP10" s="96"/>
      <c r="HQ10" s="96"/>
      <c r="HR10" s="96"/>
      <c r="HS10" s="96"/>
      <c r="HT10" s="96"/>
      <c r="HU10" s="96"/>
      <c r="HV10" s="96"/>
    </row>
    <row r="11" s="75" customFormat="1" ht="26" customHeight="1" spans="6:230">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row>
  </sheetData>
  <sheetCalcPr fullCalcOnLoad="1"/>
  <mergeCells count="4">
    <mergeCell ref="A2:E2"/>
    <mergeCell ref="B4:D4"/>
    <mergeCell ref="A4:A5"/>
    <mergeCell ref="E4:E5"/>
  </mergeCells>
  <printOptions horizontalCentered="1"/>
  <pageMargins left="0.393055555555556" right="0.393055555555556" top="0.786805555555556" bottom="0.786805555555556" header="0.310416666666667" footer="0.393055555555556"/>
  <pageSetup paperSize="9" scale="125" fitToHeight="0" orientation="landscape" horizontalDpi="600" verticalDpi="6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S10"/>
  <sheetViews>
    <sheetView view="pageBreakPreview" zoomScaleNormal="100" workbookViewId="0">
      <pane ySplit="5" topLeftCell="A6" activePane="bottomLeft" state="frozen"/>
      <selection/>
      <selection pane="bottomLeft" activeCell="A2" sqref="A2:E2"/>
    </sheetView>
  </sheetViews>
  <sheetFormatPr defaultColWidth="9" defaultRowHeight="14.25"/>
  <cols>
    <col min="1" max="1" width="31.125" style="5" customWidth="1"/>
    <col min="2" max="2" width="12.875" style="47" customWidth="1"/>
    <col min="3" max="4" width="17.375" style="5" customWidth="1"/>
    <col min="5" max="5" width="20" style="48" customWidth="1"/>
    <col min="6" max="12" width="9" style="9"/>
    <col min="13" max="13" width="14.125" style="9"/>
    <col min="14" max="224" width="9" style="9"/>
    <col min="225" max="227" width="9" style="49"/>
    <col min="228" max="16384" width="9" style="10"/>
  </cols>
  <sheetData>
    <row r="1" ht="21" customHeight="1" spans="1:5">
      <c r="A1" s="50" t="s">
        <v>34</v>
      </c>
      <c r="C1" s="47"/>
      <c r="D1" s="47"/>
      <c r="E1" s="47"/>
    </row>
    <row r="2" ht="79" customHeight="1" spans="1:5">
      <c r="A2" s="52" t="s">
        <v>35</v>
      </c>
      <c r="B2" s="52"/>
      <c r="C2" s="52"/>
      <c r="D2" s="52"/>
      <c r="E2" s="52"/>
    </row>
    <row r="3" ht="20" customHeight="1" spans="1:5">
      <c r="A3" s="53"/>
      <c r="B3" s="54"/>
      <c r="C3" s="53"/>
      <c r="D3" s="53"/>
      <c r="E3" s="55" t="s">
        <v>36</v>
      </c>
    </row>
    <row r="4" s="70" customFormat="1" ht="50" customHeight="1" spans="1:227">
      <c r="A4" s="56" t="s">
        <v>2</v>
      </c>
      <c r="B4" s="56" t="s">
        <v>37</v>
      </c>
      <c r="C4" s="57" t="s">
        <v>15</v>
      </c>
      <c r="D4" s="56" t="s">
        <v>38</v>
      </c>
      <c r="E4" s="56" t="s">
        <v>39</v>
      </c>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row>
    <row r="5" s="44" customFormat="1" ht="27" customHeight="1" spans="1:5">
      <c r="A5" s="59" t="s">
        <v>18</v>
      </c>
      <c r="B5" s="60" t="s">
        <v>19</v>
      </c>
      <c r="C5" s="59" t="s">
        <v>20</v>
      </c>
      <c r="D5" s="60" t="s">
        <v>21</v>
      </c>
      <c r="E5" s="61" t="s">
        <v>40</v>
      </c>
    </row>
    <row r="6" s="70" customFormat="1" ht="21" customHeight="1" spans="1:225">
      <c r="A6" s="56" t="s">
        <v>3</v>
      </c>
      <c r="B6" s="62">
        <f ca="1">SUM(B7:B9)</f>
        <v>503</v>
      </c>
      <c r="C6" s="57"/>
      <c r="D6" s="67" t="s">
        <v>41</v>
      </c>
      <c r="E6" s="71">
        <f ca="1">SUM(E7:E9)</f>
        <v>79.12</v>
      </c>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row>
    <row r="7" ht="21" customHeight="1" spans="1:227">
      <c r="A7" s="59" t="s">
        <v>8</v>
      </c>
      <c r="B7" s="65">
        <f ca="1">VLOOKUP(A:A,#REF!,2,FALSE)</f>
        <v>193</v>
      </c>
      <c r="C7" s="66">
        <v>0.3</v>
      </c>
      <c r="D7" s="67" t="s">
        <v>41</v>
      </c>
      <c r="E7" s="68">
        <f ca="1">ROUND(B7*5520*0.3*0.95/10000,2)</f>
        <v>30.36</v>
      </c>
      <c r="HO7" s="49"/>
      <c r="HP7" s="49"/>
      <c r="HR7" s="10"/>
      <c r="HS7" s="10"/>
    </row>
    <row r="8" ht="21" customHeight="1" spans="1:227">
      <c r="A8" s="59" t="s">
        <v>9</v>
      </c>
      <c r="B8" s="65">
        <f ca="1">VLOOKUP(A:A,#REF!,2,FALSE)</f>
        <v>196</v>
      </c>
      <c r="C8" s="66">
        <v>0.3</v>
      </c>
      <c r="D8" s="67" t="s">
        <v>41</v>
      </c>
      <c r="E8" s="68">
        <f ca="1">ROUND(B8*5520*0.3*0.95/10000,2)</f>
        <v>30.83</v>
      </c>
      <c r="HO8" s="49"/>
      <c r="HP8" s="49"/>
      <c r="HR8" s="10"/>
      <c r="HS8" s="10"/>
    </row>
    <row r="9" ht="21" customHeight="1" spans="1:227">
      <c r="A9" s="59" t="s">
        <v>10</v>
      </c>
      <c r="B9" s="65">
        <f ca="1">VLOOKUP(A:A,#REF!,2,FALSE)</f>
        <v>114</v>
      </c>
      <c r="C9" s="66">
        <v>0.3</v>
      </c>
      <c r="D9" s="67" t="s">
        <v>41</v>
      </c>
      <c r="E9" s="68">
        <f ca="1">ROUND(B9*5520*0.3*0.95/10000,2)</f>
        <v>17.93</v>
      </c>
      <c r="HO9" s="49"/>
      <c r="HP9" s="49"/>
      <c r="HR9" s="10"/>
      <c r="HS9" s="10"/>
    </row>
    <row r="10" ht="90" customHeight="1" spans="1:5">
      <c r="A10" s="69" t="s">
        <v>42</v>
      </c>
      <c r="B10" s="69"/>
      <c r="C10" s="69"/>
      <c r="D10" s="69"/>
      <c r="E10" s="69"/>
    </row>
  </sheetData>
  <sheetCalcPr fullCalcOnLoad="1"/>
  <mergeCells count="2">
    <mergeCell ref="A2:E2"/>
    <mergeCell ref="A10:E10"/>
  </mergeCells>
  <printOptions horizontalCentered="1"/>
  <pageMargins left="0.393055555555556" right="0.393055555555556" top="0.786805555555556" bottom="0.786805555555556" header="0.310416666666667" footer="0.393055555555556"/>
  <pageSetup paperSize="9" scale="125" fitToHeight="0" orientation="landscape"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T10"/>
  <sheetViews>
    <sheetView view="pageBreakPreview" zoomScaleNormal="100" workbookViewId="0">
      <pane ySplit="5" topLeftCell="A6" activePane="bottomLeft" state="frozen"/>
      <selection/>
      <selection pane="bottomLeft" activeCell="A2" sqref="A2:E2"/>
    </sheetView>
  </sheetViews>
  <sheetFormatPr defaultColWidth="9" defaultRowHeight="14.25"/>
  <cols>
    <col min="1" max="1" width="32" style="5" customWidth="1"/>
    <col min="2" max="2" width="15.125" style="47" customWidth="1"/>
    <col min="3" max="3" width="14.25" style="5" customWidth="1"/>
    <col min="4" max="4" width="17.25" style="5" customWidth="1"/>
    <col min="5" max="5" width="17.625" style="48" customWidth="1"/>
    <col min="6" max="8" width="9" style="9"/>
    <col min="9" max="9" width="9.375" style="9"/>
    <col min="10" max="10" width="9" style="9"/>
    <col min="11" max="11" width="10.375" style="9"/>
    <col min="12" max="225" width="9" style="9"/>
    <col min="226" max="228" width="9" style="49"/>
  </cols>
  <sheetData>
    <row r="1" ht="21" customHeight="1" spans="1:5">
      <c r="A1" s="50" t="s">
        <v>43</v>
      </c>
      <c r="B1" s="51"/>
      <c r="C1" s="51"/>
      <c r="D1" s="51"/>
      <c r="E1" s="51"/>
    </row>
    <row r="2" ht="75" customHeight="1" spans="1:5">
      <c r="A2" s="52" t="s">
        <v>44</v>
      </c>
      <c r="B2" s="52"/>
      <c r="C2" s="52"/>
      <c r="D2" s="52"/>
      <c r="E2" s="52"/>
    </row>
    <row r="3" ht="21" customHeight="1" spans="1:5">
      <c r="A3" s="53"/>
      <c r="B3" s="54"/>
      <c r="C3" s="53"/>
      <c r="D3" s="53"/>
      <c r="E3" s="55" t="s">
        <v>36</v>
      </c>
    </row>
    <row r="4" s="46" customFormat="1" ht="36" customHeight="1" spans="1:228">
      <c r="A4" s="56" t="s">
        <v>2</v>
      </c>
      <c r="B4" s="56" t="s">
        <v>37</v>
      </c>
      <c r="C4" s="57" t="s">
        <v>15</v>
      </c>
      <c r="D4" s="56" t="s">
        <v>38</v>
      </c>
      <c r="E4" s="56" t="s">
        <v>39</v>
      </c>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row>
    <row r="5" s="2" customFormat="1" ht="28" customHeight="1" spans="1:228">
      <c r="A5" s="59" t="s">
        <v>18</v>
      </c>
      <c r="B5" s="60" t="s">
        <v>19</v>
      </c>
      <c r="C5" s="59" t="s">
        <v>20</v>
      </c>
      <c r="D5" s="60" t="s">
        <v>21</v>
      </c>
      <c r="E5" s="61" t="s">
        <v>40</v>
      </c>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row>
    <row r="6" s="46" customFormat="1" ht="21" customHeight="1" spans="1:226">
      <c r="A6" s="56" t="s">
        <v>3</v>
      </c>
      <c r="B6" s="62">
        <f ca="1">SUM(B7:B9)</f>
        <v>836</v>
      </c>
      <c r="C6" s="57"/>
      <c r="D6" s="63" t="s">
        <v>45</v>
      </c>
      <c r="E6" s="64">
        <f ca="1">SUM(E7:E9)</f>
        <v>168.69</v>
      </c>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c r="HR6" s="58"/>
    </row>
    <row r="7" ht="21" customHeight="1" spans="1:228">
      <c r="A7" s="59" t="s">
        <v>8</v>
      </c>
      <c r="B7" s="65">
        <f ca="1">VLOOKUP(A:A,#REF!,5,FALSE)</f>
        <v>283</v>
      </c>
      <c r="C7" s="66">
        <v>0.3</v>
      </c>
      <c r="D7" s="67" t="s">
        <v>45</v>
      </c>
      <c r="E7" s="68">
        <f ca="1">ROUND(B7*7080*0.3*0.95/10000,2)</f>
        <v>57.1</v>
      </c>
      <c r="HP7" s="49"/>
      <c r="HQ7" s="49"/>
      <c r="HS7"/>
      <c r="HT7"/>
    </row>
    <row r="8" ht="21" customHeight="1" spans="1:228">
      <c r="A8" s="59" t="s">
        <v>9</v>
      </c>
      <c r="B8" s="65">
        <f ca="1">VLOOKUP(A:A,#REF!,5,FALSE)</f>
        <v>381</v>
      </c>
      <c r="C8" s="66">
        <v>0.3</v>
      </c>
      <c r="D8" s="67" t="s">
        <v>45</v>
      </c>
      <c r="E8" s="68">
        <f ca="1">ROUND(B8*7080*0.3*0.95/10000,2)</f>
        <v>76.88</v>
      </c>
      <c r="HP8" s="49"/>
      <c r="HQ8" s="49"/>
      <c r="HS8"/>
      <c r="HT8"/>
    </row>
    <row r="9" ht="21" customHeight="1" spans="1:228">
      <c r="A9" s="59" t="s">
        <v>10</v>
      </c>
      <c r="B9" s="65">
        <f ca="1">VLOOKUP(A:A,#REF!,5,FALSE)</f>
        <v>172</v>
      </c>
      <c r="C9" s="66">
        <v>0.3</v>
      </c>
      <c r="D9" s="67" t="s">
        <v>45</v>
      </c>
      <c r="E9" s="68">
        <f ca="1">ROUND(B9*7080*0.3*0.95/10000,2)</f>
        <v>34.71</v>
      </c>
      <c r="HP9" s="49"/>
      <c r="HQ9" s="49"/>
      <c r="HS9"/>
      <c r="HT9"/>
    </row>
    <row r="10" ht="77" customHeight="1" spans="1:5">
      <c r="A10" s="69" t="s">
        <v>46</v>
      </c>
      <c r="B10" s="69"/>
      <c r="C10" s="69"/>
      <c r="D10" s="69"/>
      <c r="E10" s="69"/>
    </row>
  </sheetData>
  <sheetCalcPr fullCalcOnLoad="1"/>
  <mergeCells count="2">
    <mergeCell ref="A2:E2"/>
    <mergeCell ref="A10:E10"/>
  </mergeCells>
  <printOptions horizontalCentered="1"/>
  <pageMargins left="0.389583333333333" right="0.389583333333333" top="0.786805555555556" bottom="0.790972222222222" header="0.310416666666667" footer="0.310416666666667"/>
  <pageSetup paperSize="9" scale="125" fitToHeight="0" orientation="landscape"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X11"/>
  <sheetViews>
    <sheetView view="pageBreakPreview" zoomScaleNormal="100" workbookViewId="0">
      <pane ySplit="6" topLeftCell="A7" activePane="bottomLeft" state="frozen"/>
      <selection/>
      <selection pane="bottomLeft" activeCell="A2" sqref="A2:M2"/>
    </sheetView>
  </sheetViews>
  <sheetFormatPr defaultColWidth="9" defaultRowHeight="14.25" customHeight="1"/>
  <cols>
    <col min="1" max="1" width="33.75" style="5" customWidth="1"/>
    <col min="2" max="5" width="11.5" style="5" customWidth="1"/>
    <col min="6" max="9" width="11.5" style="6" customWidth="1"/>
    <col min="10" max="12" width="11.5" style="7" customWidth="1"/>
    <col min="13" max="13" width="11.5" style="8" customWidth="1"/>
    <col min="14" max="228" width="9" style="9"/>
    <col min="229" max="254" width="9" style="10"/>
    <col min="255" max="255" width="9" style="11"/>
    <col min="256" max="16384" width="9" style="10"/>
  </cols>
  <sheetData>
    <row r="1" ht="18" customHeight="1" spans="1:12">
      <c r="A1" s="12" t="s">
        <v>47</v>
      </c>
      <c r="B1" s="13"/>
      <c r="C1" s="13"/>
      <c r="D1" s="13"/>
      <c r="E1" s="13"/>
      <c r="F1" s="13"/>
      <c r="G1" s="13"/>
      <c r="H1" s="13"/>
      <c r="I1" s="13"/>
      <c r="J1" s="28"/>
      <c r="K1" s="28"/>
      <c r="L1" s="28"/>
    </row>
    <row r="2" ht="63" customHeight="1" spans="1:13">
      <c r="A2" s="14" t="s">
        <v>48</v>
      </c>
      <c r="B2" s="14"/>
      <c r="C2" s="14"/>
      <c r="D2" s="14"/>
      <c r="E2" s="14"/>
      <c r="F2" s="14"/>
      <c r="G2" s="14"/>
      <c r="H2" s="14"/>
      <c r="I2" s="14"/>
      <c r="J2" s="14"/>
      <c r="K2" s="14"/>
      <c r="L2" s="14"/>
      <c r="M2" s="14"/>
    </row>
    <row r="3" ht="18" customHeight="1" spans="1:13">
      <c r="A3" s="15"/>
      <c r="B3" s="15"/>
      <c r="C3" s="15"/>
      <c r="D3" s="15"/>
      <c r="E3" s="15"/>
      <c r="F3" s="16"/>
      <c r="G3" s="16"/>
      <c r="H3" s="16"/>
      <c r="I3" s="16"/>
      <c r="J3" s="29"/>
      <c r="K3" s="29"/>
      <c r="L3" s="30"/>
      <c r="M3" s="31" t="s">
        <v>36</v>
      </c>
    </row>
    <row r="4" s="1" customFormat="1" ht="36" customHeight="1" spans="1:228">
      <c r="A4" s="17" t="s">
        <v>2</v>
      </c>
      <c r="B4" s="18" t="s">
        <v>49</v>
      </c>
      <c r="C4" s="18"/>
      <c r="D4" s="18"/>
      <c r="E4" s="17" t="s">
        <v>15</v>
      </c>
      <c r="F4" s="19" t="s">
        <v>50</v>
      </c>
      <c r="G4" s="19"/>
      <c r="H4" s="19"/>
      <c r="I4" s="19"/>
      <c r="J4" s="32" t="s">
        <v>39</v>
      </c>
      <c r="K4" s="32"/>
      <c r="L4" s="32"/>
      <c r="M4" s="32"/>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3"/>
      <c r="DF4" s="33"/>
      <c r="DG4" s="33"/>
      <c r="DH4" s="33"/>
      <c r="DI4" s="33"/>
      <c r="DJ4" s="33"/>
      <c r="DK4" s="33"/>
      <c r="DL4" s="33"/>
      <c r="DM4" s="33"/>
      <c r="DN4" s="33"/>
      <c r="DO4" s="33"/>
      <c r="DP4" s="33"/>
      <c r="DQ4" s="33"/>
      <c r="DR4" s="33"/>
      <c r="DS4" s="33"/>
      <c r="DT4" s="33"/>
      <c r="DU4" s="33"/>
      <c r="DV4" s="33"/>
      <c r="DW4" s="33"/>
      <c r="DX4" s="33"/>
      <c r="DY4" s="33"/>
      <c r="DZ4" s="33"/>
      <c r="EA4" s="33"/>
      <c r="EB4" s="33"/>
      <c r="EC4" s="33"/>
      <c r="ED4" s="33"/>
      <c r="EE4" s="33"/>
      <c r="EF4" s="33"/>
      <c r="EG4" s="33"/>
      <c r="EH4" s="33"/>
      <c r="EI4" s="33"/>
      <c r="EJ4" s="33"/>
      <c r="EK4" s="33"/>
      <c r="EL4" s="33"/>
      <c r="EM4" s="33"/>
      <c r="EN4" s="33"/>
      <c r="EO4" s="33"/>
      <c r="EP4" s="33"/>
      <c r="EQ4" s="33"/>
      <c r="ER4" s="33"/>
      <c r="ES4" s="33"/>
      <c r="ET4" s="33"/>
      <c r="EU4" s="33"/>
      <c r="EV4" s="33"/>
      <c r="EW4" s="33"/>
      <c r="EX4" s="33"/>
      <c r="EY4" s="33"/>
      <c r="EZ4" s="33"/>
      <c r="FA4" s="33"/>
      <c r="FB4" s="33"/>
      <c r="FC4" s="33"/>
      <c r="FD4" s="33"/>
      <c r="FE4" s="33"/>
      <c r="FF4" s="33"/>
      <c r="FG4" s="33"/>
      <c r="FH4" s="33"/>
      <c r="FI4" s="33"/>
      <c r="FJ4" s="33"/>
      <c r="FK4" s="33"/>
      <c r="FL4" s="33"/>
      <c r="FM4" s="33"/>
      <c r="FN4" s="33"/>
      <c r="FO4" s="33"/>
      <c r="FP4" s="33"/>
      <c r="FQ4" s="33"/>
      <c r="FR4" s="33"/>
      <c r="FS4" s="33"/>
      <c r="FT4" s="33"/>
      <c r="FU4" s="33"/>
      <c r="FV4" s="33"/>
      <c r="FW4" s="33"/>
      <c r="FX4" s="33"/>
      <c r="FY4" s="33"/>
      <c r="FZ4" s="33"/>
      <c r="GA4" s="33"/>
      <c r="GB4" s="33"/>
      <c r="GC4" s="33"/>
      <c r="GD4" s="33"/>
      <c r="GE4" s="33"/>
      <c r="GF4" s="33"/>
      <c r="GG4" s="33"/>
      <c r="GH4" s="33"/>
      <c r="GI4" s="33"/>
      <c r="GJ4" s="33"/>
      <c r="GK4" s="33"/>
      <c r="GL4" s="33"/>
      <c r="GM4" s="33"/>
      <c r="GN4" s="33"/>
      <c r="GO4" s="33"/>
      <c r="GP4" s="33"/>
      <c r="GQ4" s="33"/>
      <c r="GR4" s="33"/>
      <c r="GS4" s="33"/>
      <c r="GT4" s="33"/>
      <c r="GU4" s="33"/>
      <c r="GV4" s="33"/>
      <c r="GW4" s="33"/>
      <c r="GX4" s="33"/>
      <c r="GY4" s="33"/>
      <c r="GZ4" s="33"/>
      <c r="HA4" s="33"/>
      <c r="HB4" s="33"/>
      <c r="HC4" s="33"/>
      <c r="HD4" s="33"/>
      <c r="HE4" s="33"/>
      <c r="HF4" s="33"/>
      <c r="HG4" s="33"/>
      <c r="HH4" s="33"/>
      <c r="HI4" s="33"/>
      <c r="HJ4" s="33"/>
      <c r="HK4" s="33"/>
      <c r="HL4" s="33"/>
      <c r="HM4" s="33"/>
      <c r="HN4" s="43"/>
      <c r="HO4" s="43"/>
      <c r="HP4" s="43"/>
      <c r="HQ4" s="43"/>
      <c r="HR4" s="43"/>
      <c r="HS4" s="43"/>
      <c r="HT4" s="43"/>
    </row>
    <row r="5" s="1" customFormat="1" ht="22.5" customHeight="1" spans="1:228">
      <c r="A5" s="17"/>
      <c r="B5" s="20" t="s">
        <v>51</v>
      </c>
      <c r="C5" s="20" t="s">
        <v>52</v>
      </c>
      <c r="D5" s="20" t="s">
        <v>53</v>
      </c>
      <c r="E5" s="17"/>
      <c r="F5" s="17" t="s">
        <v>51</v>
      </c>
      <c r="G5" s="17" t="s">
        <v>52</v>
      </c>
      <c r="H5" s="17" t="s">
        <v>53</v>
      </c>
      <c r="I5" s="17" t="s">
        <v>3</v>
      </c>
      <c r="J5" s="34" t="s">
        <v>51</v>
      </c>
      <c r="K5" s="34" t="s">
        <v>52</v>
      </c>
      <c r="L5" s="34" t="s">
        <v>53</v>
      </c>
      <c r="M5" s="34" t="s">
        <v>3</v>
      </c>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c r="CB5" s="33"/>
      <c r="CC5" s="33"/>
      <c r="CD5" s="33"/>
      <c r="CE5" s="33"/>
      <c r="CF5" s="33"/>
      <c r="CG5" s="33"/>
      <c r="CH5" s="33"/>
      <c r="CI5" s="33"/>
      <c r="CJ5" s="33"/>
      <c r="CK5" s="33"/>
      <c r="CL5" s="33"/>
      <c r="CM5" s="33"/>
      <c r="CN5" s="33"/>
      <c r="CO5" s="33"/>
      <c r="CP5" s="33"/>
      <c r="CQ5" s="33"/>
      <c r="CR5" s="33"/>
      <c r="CS5" s="33"/>
      <c r="CT5" s="33"/>
      <c r="CU5" s="33"/>
      <c r="CV5" s="33"/>
      <c r="CW5" s="33"/>
      <c r="CX5" s="33"/>
      <c r="CY5" s="33"/>
      <c r="CZ5" s="33"/>
      <c r="DA5" s="33"/>
      <c r="DB5" s="33"/>
      <c r="DC5" s="33"/>
      <c r="DD5" s="33"/>
      <c r="DE5" s="33"/>
      <c r="DF5" s="33"/>
      <c r="DG5" s="33"/>
      <c r="DH5" s="33"/>
      <c r="DI5" s="33"/>
      <c r="DJ5" s="33"/>
      <c r="DK5" s="33"/>
      <c r="DL5" s="33"/>
      <c r="DM5" s="33"/>
      <c r="DN5" s="33"/>
      <c r="DO5" s="33"/>
      <c r="DP5" s="33"/>
      <c r="DQ5" s="33"/>
      <c r="DR5" s="33"/>
      <c r="DS5" s="33"/>
      <c r="DT5" s="33"/>
      <c r="DU5" s="33"/>
      <c r="DV5" s="33"/>
      <c r="DW5" s="33"/>
      <c r="DX5" s="33"/>
      <c r="DY5" s="33"/>
      <c r="DZ5" s="33"/>
      <c r="EA5" s="33"/>
      <c r="EB5" s="33"/>
      <c r="EC5" s="33"/>
      <c r="ED5" s="33"/>
      <c r="EE5" s="33"/>
      <c r="EF5" s="33"/>
      <c r="EG5" s="33"/>
      <c r="EH5" s="33"/>
      <c r="EI5" s="33"/>
      <c r="EJ5" s="33"/>
      <c r="EK5" s="33"/>
      <c r="EL5" s="33"/>
      <c r="EM5" s="33"/>
      <c r="EN5" s="33"/>
      <c r="EO5" s="33"/>
      <c r="EP5" s="33"/>
      <c r="EQ5" s="33"/>
      <c r="ER5" s="33"/>
      <c r="ES5" s="33"/>
      <c r="ET5" s="33"/>
      <c r="EU5" s="33"/>
      <c r="EV5" s="33"/>
      <c r="EW5" s="33"/>
      <c r="EX5" s="33"/>
      <c r="EY5" s="33"/>
      <c r="EZ5" s="33"/>
      <c r="FA5" s="33"/>
      <c r="FB5" s="33"/>
      <c r="FC5" s="33"/>
      <c r="FD5" s="33"/>
      <c r="FE5" s="33"/>
      <c r="FF5" s="33"/>
      <c r="FG5" s="33"/>
      <c r="FH5" s="33"/>
      <c r="FI5" s="33"/>
      <c r="FJ5" s="33"/>
      <c r="FK5" s="33"/>
      <c r="FL5" s="33"/>
      <c r="FM5" s="33"/>
      <c r="FN5" s="33"/>
      <c r="FO5" s="33"/>
      <c r="FP5" s="33"/>
      <c r="FQ5" s="33"/>
      <c r="FR5" s="33"/>
      <c r="FS5" s="33"/>
      <c r="FT5" s="33"/>
      <c r="FU5" s="33"/>
      <c r="FV5" s="33"/>
      <c r="FW5" s="33"/>
      <c r="FX5" s="33"/>
      <c r="FY5" s="33"/>
      <c r="FZ5" s="33"/>
      <c r="GA5" s="33"/>
      <c r="GB5" s="33"/>
      <c r="GC5" s="33"/>
      <c r="GD5" s="33"/>
      <c r="GE5" s="33"/>
      <c r="GF5" s="33"/>
      <c r="GG5" s="33"/>
      <c r="GH5" s="33"/>
      <c r="GI5" s="33"/>
      <c r="GJ5" s="33"/>
      <c r="GK5" s="33"/>
      <c r="GL5" s="33"/>
      <c r="GM5" s="33"/>
      <c r="GN5" s="33"/>
      <c r="GO5" s="33"/>
      <c r="GP5" s="33"/>
      <c r="GQ5" s="33"/>
      <c r="GR5" s="33"/>
      <c r="GS5" s="33"/>
      <c r="GT5" s="33"/>
      <c r="GU5" s="33"/>
      <c r="GV5" s="33"/>
      <c r="GW5" s="33"/>
      <c r="GX5" s="33"/>
      <c r="GY5" s="33"/>
      <c r="GZ5" s="33"/>
      <c r="HA5" s="33"/>
      <c r="HB5" s="33"/>
      <c r="HC5" s="33"/>
      <c r="HD5" s="33"/>
      <c r="HE5" s="33"/>
      <c r="HF5" s="33"/>
      <c r="HG5" s="33"/>
      <c r="HH5" s="33"/>
      <c r="HI5" s="33"/>
      <c r="HJ5" s="33"/>
      <c r="HK5" s="33"/>
      <c r="HL5" s="33"/>
      <c r="HM5" s="33"/>
      <c r="HN5" s="43"/>
      <c r="HO5" s="43"/>
      <c r="HP5" s="43"/>
      <c r="HQ5" s="43"/>
      <c r="HR5" s="43"/>
      <c r="HS5" s="43"/>
      <c r="HT5" s="43"/>
    </row>
    <row r="6" s="2" customFormat="1" ht="37.5" customHeight="1" spans="1:228">
      <c r="A6" s="21" t="s">
        <v>18</v>
      </c>
      <c r="B6" s="22" t="s">
        <v>19</v>
      </c>
      <c r="C6" s="22" t="s">
        <v>20</v>
      </c>
      <c r="D6" s="22" t="s">
        <v>21</v>
      </c>
      <c r="E6" s="21" t="s">
        <v>54</v>
      </c>
      <c r="F6" s="21" t="s">
        <v>55</v>
      </c>
      <c r="G6" s="21" t="s">
        <v>56</v>
      </c>
      <c r="H6" s="21" t="s">
        <v>57</v>
      </c>
      <c r="I6" s="21" t="s">
        <v>58</v>
      </c>
      <c r="J6" s="35" t="s">
        <v>59</v>
      </c>
      <c r="K6" s="35" t="s">
        <v>60</v>
      </c>
      <c r="L6" s="35" t="s">
        <v>61</v>
      </c>
      <c r="M6" s="35" t="s">
        <v>62</v>
      </c>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44"/>
      <c r="HO6" s="44"/>
      <c r="HP6" s="44"/>
      <c r="HQ6" s="44"/>
      <c r="HR6" s="44"/>
      <c r="HS6" s="44"/>
      <c r="HT6" s="44"/>
    </row>
    <row r="7" s="3" customFormat="1" ht="22.05" customHeight="1" spans="1:228">
      <c r="A7" s="23" t="s">
        <v>3</v>
      </c>
      <c r="B7" s="23">
        <f>520*12</f>
        <v>6240</v>
      </c>
      <c r="C7" s="23">
        <f>390*12</f>
        <v>4680</v>
      </c>
      <c r="D7" s="23">
        <f>260*12</f>
        <v>3120</v>
      </c>
      <c r="E7" s="24"/>
      <c r="F7" s="20">
        <f t="shared" ref="F7:M7" si="0">SUM(F8:F10)</f>
        <v>0</v>
      </c>
      <c r="G7" s="20">
        <f t="shared" si="0"/>
        <v>1</v>
      </c>
      <c r="H7" s="20">
        <f t="shared" si="0"/>
        <v>124</v>
      </c>
      <c r="I7" s="20">
        <f t="shared" si="0"/>
        <v>125</v>
      </c>
      <c r="J7" s="37">
        <f t="shared" si="0"/>
        <v>0</v>
      </c>
      <c r="K7" s="37">
        <f t="shared" si="0"/>
        <v>0.13</v>
      </c>
      <c r="L7" s="37">
        <f t="shared" si="0"/>
        <v>11.02</v>
      </c>
      <c r="M7" s="37">
        <f t="shared" si="0"/>
        <v>11.15</v>
      </c>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8"/>
      <c r="CG7" s="38"/>
      <c r="CH7" s="38"/>
      <c r="CI7" s="38"/>
      <c r="CJ7" s="38"/>
      <c r="CK7" s="38"/>
      <c r="CL7" s="38"/>
      <c r="CM7" s="38"/>
      <c r="CN7" s="38"/>
      <c r="CO7" s="38"/>
      <c r="CP7" s="38"/>
      <c r="CQ7" s="38"/>
      <c r="CR7" s="38"/>
      <c r="CS7" s="38"/>
      <c r="CT7" s="38"/>
      <c r="CU7" s="38"/>
      <c r="CV7" s="38"/>
      <c r="CW7" s="38"/>
      <c r="CX7" s="38"/>
      <c r="CY7" s="38"/>
      <c r="CZ7" s="38"/>
      <c r="DA7" s="38"/>
      <c r="DB7" s="38"/>
      <c r="DC7" s="38"/>
      <c r="DD7" s="38"/>
      <c r="DE7" s="38"/>
      <c r="DF7" s="38"/>
      <c r="DG7" s="38"/>
      <c r="DH7" s="38"/>
      <c r="DI7" s="38"/>
      <c r="DJ7" s="38"/>
      <c r="DK7" s="38"/>
      <c r="DL7" s="38"/>
      <c r="DM7" s="38"/>
      <c r="DN7" s="38"/>
      <c r="DO7" s="38"/>
      <c r="DP7" s="38"/>
      <c r="DQ7" s="38"/>
      <c r="DR7" s="38"/>
      <c r="DS7" s="38"/>
      <c r="DT7" s="38"/>
      <c r="DU7" s="38"/>
      <c r="DV7" s="38"/>
      <c r="DW7" s="38"/>
      <c r="DX7" s="38"/>
      <c r="DY7" s="38"/>
      <c r="DZ7" s="38"/>
      <c r="EA7" s="38"/>
      <c r="EB7" s="38"/>
      <c r="EC7" s="38"/>
      <c r="ED7" s="38"/>
      <c r="EE7" s="38"/>
      <c r="EF7" s="38"/>
      <c r="EG7" s="38"/>
      <c r="EH7" s="38"/>
      <c r="EI7" s="38"/>
      <c r="EJ7" s="38"/>
      <c r="EK7" s="38"/>
      <c r="EL7" s="38"/>
      <c r="EM7" s="38"/>
      <c r="EN7" s="38"/>
      <c r="EO7" s="38"/>
      <c r="EP7" s="38"/>
      <c r="EQ7" s="38"/>
      <c r="ER7" s="38"/>
      <c r="ES7" s="38"/>
      <c r="ET7" s="38"/>
      <c r="EU7" s="38"/>
      <c r="EV7" s="38"/>
      <c r="EW7" s="38"/>
      <c r="EX7" s="38"/>
      <c r="EY7" s="38"/>
      <c r="EZ7" s="38"/>
      <c r="FA7" s="38"/>
      <c r="FB7" s="38"/>
      <c r="FC7" s="38"/>
      <c r="FD7" s="38"/>
      <c r="FE7" s="38"/>
      <c r="FF7" s="38"/>
      <c r="FG7" s="38"/>
      <c r="FH7" s="38"/>
      <c r="FI7" s="38"/>
      <c r="FJ7" s="38"/>
      <c r="FK7" s="38"/>
      <c r="FL7" s="38"/>
      <c r="FM7" s="38"/>
      <c r="FN7" s="38"/>
      <c r="FO7" s="38"/>
      <c r="FP7" s="38"/>
      <c r="FQ7" s="38"/>
      <c r="FR7" s="38"/>
      <c r="FS7" s="38"/>
      <c r="FT7" s="38"/>
      <c r="FU7" s="38"/>
      <c r="FV7" s="38"/>
      <c r="FW7" s="38"/>
      <c r="FX7" s="38"/>
      <c r="FY7" s="38"/>
      <c r="FZ7" s="38"/>
      <c r="GA7" s="38"/>
      <c r="GB7" s="38"/>
      <c r="GC7" s="38"/>
      <c r="GD7" s="38"/>
      <c r="GE7" s="38"/>
      <c r="GF7" s="38"/>
      <c r="GG7" s="38"/>
      <c r="GH7" s="38"/>
      <c r="GI7" s="38"/>
      <c r="GJ7" s="38"/>
      <c r="GK7" s="38"/>
      <c r="GL7" s="38"/>
      <c r="GM7" s="38"/>
      <c r="GN7" s="38"/>
      <c r="GO7" s="38"/>
      <c r="GP7" s="38"/>
      <c r="GQ7" s="38"/>
      <c r="GR7" s="38"/>
      <c r="GS7" s="38"/>
      <c r="GT7" s="38"/>
      <c r="GU7" s="38"/>
      <c r="GV7" s="38"/>
      <c r="GW7" s="38"/>
      <c r="GX7" s="38"/>
      <c r="GY7" s="38"/>
      <c r="GZ7" s="38"/>
      <c r="HA7" s="38"/>
      <c r="HB7" s="38"/>
      <c r="HC7" s="38"/>
      <c r="HD7" s="38"/>
      <c r="HE7" s="38"/>
      <c r="HF7" s="38"/>
      <c r="HG7" s="38"/>
      <c r="HH7" s="38"/>
      <c r="HI7" s="38"/>
      <c r="HJ7" s="38"/>
      <c r="HK7" s="38"/>
      <c r="HL7" s="38"/>
      <c r="HM7" s="38"/>
      <c r="HN7" s="38"/>
      <c r="HO7" s="38"/>
      <c r="HP7" s="38"/>
      <c r="HQ7" s="38"/>
      <c r="HR7" s="38"/>
      <c r="HS7" s="38"/>
      <c r="HT7" s="38"/>
    </row>
    <row r="8" ht="22.05" customHeight="1" spans="1:13">
      <c r="A8" s="22" t="s">
        <v>8</v>
      </c>
      <c r="B8" s="22">
        <f>520*12</f>
        <v>6240</v>
      </c>
      <c r="C8" s="22">
        <f>390*12</f>
        <v>4680</v>
      </c>
      <c r="D8" s="22">
        <f>260*12</f>
        <v>3120</v>
      </c>
      <c r="E8" s="25">
        <v>0.3</v>
      </c>
      <c r="F8" s="26">
        <v>0</v>
      </c>
      <c r="G8" s="26">
        <v>0</v>
      </c>
      <c r="H8" s="26">
        <v>15</v>
      </c>
      <c r="I8" s="39">
        <v>15</v>
      </c>
      <c r="J8" s="40">
        <f>ROUND(F8*6240*0.3*0.95/10000,2)</f>
        <v>0</v>
      </c>
      <c r="K8" s="40">
        <f>ROUND(G8*4680*0.3*0.95/10000,2)</f>
        <v>0</v>
      </c>
      <c r="L8" s="40">
        <f>ROUND(H8*3120*0.3*0.95/10000,2)</f>
        <v>1.33</v>
      </c>
      <c r="M8" s="41">
        <f>J8+K8+L8</f>
        <v>1.33</v>
      </c>
    </row>
    <row r="9" ht="22.05" customHeight="1" spans="1:13">
      <c r="A9" s="22" t="s">
        <v>9</v>
      </c>
      <c r="B9" s="22">
        <f>520*12</f>
        <v>6240</v>
      </c>
      <c r="C9" s="22">
        <f>390*12</f>
        <v>4680</v>
      </c>
      <c r="D9" s="22">
        <f>260*12</f>
        <v>3120</v>
      </c>
      <c r="E9" s="25">
        <v>0.3</v>
      </c>
      <c r="F9" s="26">
        <v>0</v>
      </c>
      <c r="G9" s="26">
        <v>1</v>
      </c>
      <c r="H9" s="26">
        <v>25</v>
      </c>
      <c r="I9" s="39">
        <v>26</v>
      </c>
      <c r="J9" s="40">
        <f>ROUND(F9*6240*0.3*0.95/10000,2)</f>
        <v>0</v>
      </c>
      <c r="K9" s="40">
        <f>ROUND(G9*4680*0.3*0.95/10000,2)</f>
        <v>0.13</v>
      </c>
      <c r="L9" s="40">
        <f>ROUND(H9*3120*0.3*0.95/10000,2)</f>
        <v>2.22</v>
      </c>
      <c r="M9" s="41">
        <f>J9+K9+L9</f>
        <v>2.35</v>
      </c>
    </row>
    <row r="10" ht="22.05" customHeight="1" spans="1:13">
      <c r="A10" s="22" t="s">
        <v>10</v>
      </c>
      <c r="B10" s="22">
        <f>520*12</f>
        <v>6240</v>
      </c>
      <c r="C10" s="22">
        <f>390*12</f>
        <v>4680</v>
      </c>
      <c r="D10" s="22">
        <f>260*12</f>
        <v>3120</v>
      </c>
      <c r="E10" s="25">
        <v>0.3</v>
      </c>
      <c r="F10" s="26">
        <v>0</v>
      </c>
      <c r="G10" s="26">
        <v>0</v>
      </c>
      <c r="H10" s="26">
        <v>84</v>
      </c>
      <c r="I10" s="39">
        <v>84</v>
      </c>
      <c r="J10" s="40">
        <f>ROUND(F10*6240*0.3*0.95/10000,2)</f>
        <v>0</v>
      </c>
      <c r="K10" s="40">
        <f>ROUND(G10*4680*0.3*0.95/10000,2)</f>
        <v>0</v>
      </c>
      <c r="L10" s="40">
        <f>ROUND(H10*3120*0.3*0.95/10000,2)</f>
        <v>7.47</v>
      </c>
      <c r="M10" s="41">
        <f>J10+K10+L10</f>
        <v>7.47</v>
      </c>
    </row>
    <row r="11" s="4" customFormat="1" ht="71" customHeight="1" spans="1:232">
      <c r="A11" s="27" t="s">
        <v>63</v>
      </c>
      <c r="B11" s="27"/>
      <c r="C11" s="27"/>
      <c r="D11" s="27"/>
      <c r="E11" s="27"/>
      <c r="F11" s="27"/>
      <c r="G11" s="27"/>
      <c r="H11" s="27"/>
      <c r="I11" s="27"/>
      <c r="J11" s="27"/>
      <c r="K11" s="27"/>
      <c r="L11" s="27"/>
      <c r="M11" s="27"/>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5"/>
      <c r="HV11" s="45"/>
      <c r="HW11" s="45"/>
      <c r="HX11" s="45"/>
    </row>
  </sheetData>
  <mergeCells count="7">
    <mergeCell ref="A2:M2"/>
    <mergeCell ref="B4:D4"/>
    <mergeCell ref="F4:I4"/>
    <mergeCell ref="J4:M4"/>
    <mergeCell ref="A11:M11"/>
    <mergeCell ref="A4:A5"/>
    <mergeCell ref="E4:E5"/>
  </mergeCells>
  <printOptions horizontalCentered="1"/>
  <pageMargins left="0.393055555555556" right="0.393055555555556" top="0.786805555555556" bottom="0.786805555555556" header="0" footer="0.393055555555556"/>
  <pageSetup paperSize="9" scale="76" fitToHeight="0" orientation="landscape"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 个人版</Application>
  <HeadingPairs>
    <vt:vector size="2" baseType="variant">
      <vt:variant>
        <vt:lpstr>工作表</vt:lpstr>
      </vt:variant>
      <vt:variant>
        <vt:i4>6</vt:i4>
      </vt:variant>
    </vt:vector>
  </HeadingPairs>
  <TitlesOfParts>
    <vt:vector size="6" baseType="lpstr">
      <vt:lpstr>附件1 总表</vt:lpstr>
      <vt:lpstr>附件2-1 家庭奖励</vt:lpstr>
      <vt:lpstr>附件2-2 特别扶助总表</vt:lpstr>
      <vt:lpstr>附件2-2-1 独生子女伤残家庭</vt:lpstr>
      <vt:lpstr>附件2-2-2 独生子女死亡家庭</vt:lpstr>
      <vt:lpstr>附件2-2-3 其他家庭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dc:creator>
  <cp:lastModifiedBy>zjwj</cp:lastModifiedBy>
  <cp:revision>1</cp:revision>
  <dcterms:created xsi:type="dcterms:W3CDTF">2011-09-14T19:12:31Z</dcterms:created>
  <cp:lastPrinted>2016-08-04T10:06:55Z</cp:lastPrinted>
  <dcterms:modified xsi:type="dcterms:W3CDTF">2024-01-18T01:35:04Z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2052-11.8.2.11716</vt:lpwstr>
  </property>
  <property fmtid="{D5CDD505-2E9C-101B-9397-08002B2CF9AE}" pid="3" name="ICV">
    <vt:lpwstr>3151D293407B46F39DE9D75D28FEBD25</vt:lpwstr>
  </property>
</Properties>
</file>